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isepipp-my.sharepoint.com/personal/prjaa_isep_ipp_pt/Documents/GECAD/GrouPlanner/Publicacoes/Revistas/ExpertSystems/Submetido/"/>
    </mc:Choice>
  </mc:AlternateContent>
  <xr:revisionPtr revIDLastSave="4" documentId="13_ncr:1_{8A0D4EDB-F6F5-4B05-A9D9-45BFFC48DB6F}" xr6:coauthVersionLast="47" xr6:coauthVersionMax="47" xr10:uidLastSave="{14BEAD9C-8AF1-433B-9029-16898B052CF2}"/>
  <bookViews>
    <workbookView xWindow="-80" yWindow="-10910" windowWidth="19420" windowHeight="10300" firstSheet="5" activeTab="8" xr2:uid="{9F709DF9-D2AE-43D3-81FD-4C5D6A8B6426}"/>
  </bookViews>
  <sheets>
    <sheet name="Dataset-PT" sheetId="2" r:id="rId1"/>
    <sheet name="Fears" sheetId="6" r:id="rId2"/>
    <sheet name="Travel companions" sheetId="4" r:id="rId3"/>
    <sheet name="Lives with" sheetId="5" r:id="rId4"/>
    <sheet name="Age" sheetId="7" r:id="rId5"/>
    <sheet name="Real Preferences" sheetId="16" r:id="rId6"/>
    <sheet name="POI individual preference" sheetId="13" r:id="rId7"/>
    <sheet name="POI subgroups rating" sheetId="15" r:id="rId8"/>
    <sheet name="Radars" sheetId="12" r:id="rId9"/>
    <sheet name="paired t-test" sheetId="18" r:id="rId10"/>
    <sheet name="Abreviations" sheetId="17" r:id="rId11"/>
  </sheets>
  <externalReferences>
    <externalReference r:id="rId12"/>
  </externalReferences>
  <definedNames>
    <definedName name="_xlnm._FilterDatabase" localSheetId="6" hidden="1">'POI individual preference'!$B$3:$F$393</definedName>
    <definedName name="_xlnm._FilterDatabase" localSheetId="7" hidden="1">'POI subgroups rating'!$B$3:$F$350</definedName>
    <definedName name="_xlnm._FilterDatabase" localSheetId="8" hidden="1">Radars!$B$3:$Y$3</definedName>
    <definedName name="_xlcn.WorksheetConnection_SubgroupsD2H241" hidden="1">[1]Subgroups!$E$2:$I$24</definedName>
    <definedName name="ExternalData_1" localSheetId="0" hidden="1">'Dataset-PT'!$B$1:$AC$36</definedName>
  </definedNames>
  <calcPr calcId="191029"/>
  <pivotCaches>
    <pivotCache cacheId="0" r:id="rId13"/>
    <pivotCache cacheId="1" r:id="rId14"/>
    <pivotCache cacheId="2" r:id="rId1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Subgroups!$D$2:$H$2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8" l="1"/>
  <c r="L8" i="18"/>
  <c r="L9" i="18"/>
  <c r="L10" i="18"/>
  <c r="L11" i="18"/>
  <c r="L12" i="18"/>
  <c r="L13" i="18"/>
  <c r="L14" i="18"/>
  <c r="L15" i="18"/>
  <c r="L16" i="18"/>
  <c r="L17" i="18"/>
  <c r="L18" i="18"/>
  <c r="L19" i="18"/>
  <c r="L20" i="18"/>
  <c r="L6" i="18"/>
  <c r="AD4" i="12"/>
  <c r="AD16" i="12"/>
  <c r="AI16" i="12"/>
  <c r="AJ19" i="12"/>
  <c r="AI6" i="12"/>
  <c r="AI4" i="12"/>
  <c r="K4" i="12"/>
  <c r="D386" i="15" l="1"/>
  <c r="D358" i="15"/>
  <c r="K10" i="13"/>
  <c r="K6" i="13"/>
  <c r="K7" i="13"/>
  <c r="K8" i="13"/>
  <c r="K9" i="13"/>
  <c r="D396" i="15"/>
  <c r="E66" i="16"/>
  <c r="F66" i="16"/>
  <c r="G66" i="16"/>
  <c r="H66" i="16"/>
  <c r="I66" i="16"/>
  <c r="J66" i="16"/>
  <c r="K66" i="16"/>
  <c r="L66" i="16"/>
  <c r="M66" i="16"/>
  <c r="N66" i="16"/>
  <c r="O66" i="16"/>
  <c r="P66" i="16"/>
  <c r="Q66" i="16"/>
  <c r="R66" i="16"/>
  <c r="D66" i="16"/>
  <c r="D67" i="16"/>
  <c r="P57" i="16"/>
  <c r="R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D56" i="16"/>
  <c r="D49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D48" i="16"/>
  <c r="D37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D36" i="16"/>
  <c r="D26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D25" i="16"/>
  <c r="R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D15" i="16"/>
  <c r="D9" i="16"/>
  <c r="I8" i="16"/>
  <c r="E8" i="16"/>
  <c r="F8" i="16"/>
  <c r="G8" i="16"/>
  <c r="H8" i="16"/>
  <c r="J8" i="16"/>
  <c r="K8" i="16"/>
  <c r="L8" i="16"/>
  <c r="M8" i="16"/>
  <c r="N8" i="16"/>
  <c r="O8" i="16"/>
  <c r="P8" i="16"/>
  <c r="Q8" i="16"/>
  <c r="R8" i="16"/>
  <c r="D8" i="16"/>
  <c r="D371" i="15"/>
  <c r="D436" i="15"/>
  <c r="D437" i="15"/>
  <c r="D438" i="15"/>
  <c r="D439" i="15"/>
  <c r="D440" i="15"/>
  <c r="D441" i="15"/>
  <c r="D442" i="15"/>
  <c r="D443" i="15"/>
  <c r="D435" i="15"/>
  <c r="D422" i="15"/>
  <c r="D423" i="15"/>
  <c r="D424" i="15"/>
  <c r="D425" i="15"/>
  <c r="D426" i="15"/>
  <c r="D427" i="15"/>
  <c r="D428" i="15"/>
  <c r="D429" i="15"/>
  <c r="D430" i="15"/>
  <c r="D431" i="15"/>
  <c r="D410" i="15"/>
  <c r="D411" i="15"/>
  <c r="D412" i="15"/>
  <c r="D413" i="15"/>
  <c r="D414" i="15"/>
  <c r="D415" i="15"/>
  <c r="D416" i="15"/>
  <c r="D417" i="15"/>
  <c r="D418" i="15"/>
  <c r="D409" i="15"/>
  <c r="D405" i="15"/>
  <c r="D397" i="15"/>
  <c r="D398" i="15"/>
  <c r="D399" i="15"/>
  <c r="D400" i="15"/>
  <c r="D401" i="15"/>
  <c r="D402" i="15"/>
  <c r="D403" i="15"/>
  <c r="D404" i="15"/>
  <c r="D383" i="15"/>
  <c r="D384" i="15"/>
  <c r="D385" i="15"/>
  <c r="D387" i="15"/>
  <c r="D388" i="15"/>
  <c r="D389" i="15"/>
  <c r="D390" i="15"/>
  <c r="D391" i="15"/>
  <c r="D392" i="15"/>
  <c r="D372" i="15"/>
  <c r="D370" i="15"/>
  <c r="D368" i="15"/>
  <c r="D377" i="15"/>
  <c r="D369" i="15"/>
  <c r="D373" i="15"/>
  <c r="D374" i="15"/>
  <c r="D375" i="15"/>
  <c r="D376" i="15"/>
  <c r="D364" i="15"/>
  <c r="D356" i="15"/>
  <c r="D355" i="15"/>
  <c r="D357" i="15"/>
  <c r="D359" i="15"/>
  <c r="D360" i="15"/>
  <c r="D361" i="15"/>
  <c r="D362" i="15"/>
  <c r="D363" i="15"/>
  <c r="AE22" i="12"/>
  <c r="AF22" i="12"/>
  <c r="AG22" i="12"/>
  <c r="AH22" i="12"/>
  <c r="AD22" i="12"/>
  <c r="AH21" i="12"/>
  <c r="AE21" i="12"/>
  <c r="AF21" i="12"/>
  <c r="AG21" i="12"/>
  <c r="AO21" i="12" s="1"/>
  <c r="AD21" i="12"/>
  <c r="AE20" i="12"/>
  <c r="AF20" i="12"/>
  <c r="AG20" i="12"/>
  <c r="AH20" i="12"/>
  <c r="AD20" i="12"/>
  <c r="AH19" i="12"/>
  <c r="AE19" i="12"/>
  <c r="AF19" i="12"/>
  <c r="AG19" i="12"/>
  <c r="AO19" i="12" s="1"/>
  <c r="AD19" i="12"/>
  <c r="AH18" i="12"/>
  <c r="AD18" i="12"/>
  <c r="AE18" i="12"/>
  <c r="AF18" i="12"/>
  <c r="AG18" i="12"/>
  <c r="AO18" i="12" s="1"/>
  <c r="AE17" i="12"/>
  <c r="AF17" i="12"/>
  <c r="AG17" i="12"/>
  <c r="AO17" i="12" s="1"/>
  <c r="AH17" i="12"/>
  <c r="AD17" i="12"/>
  <c r="AE16" i="12"/>
  <c r="AF16" i="12"/>
  <c r="AG16" i="12"/>
  <c r="AH16" i="12"/>
  <c r="K9" i="16"/>
  <c r="E67" i="16"/>
  <c r="F67" i="16"/>
  <c r="G67" i="16"/>
  <c r="H67" i="16"/>
  <c r="I67" i="16"/>
  <c r="J67" i="16"/>
  <c r="K67" i="16"/>
  <c r="L67" i="16"/>
  <c r="M67" i="16"/>
  <c r="N67" i="16"/>
  <c r="O67" i="16"/>
  <c r="P67" i="16"/>
  <c r="Q67" i="16"/>
  <c r="R67" i="16"/>
  <c r="E57" i="16"/>
  <c r="F57" i="16"/>
  <c r="G57" i="16"/>
  <c r="H57" i="16"/>
  <c r="I57" i="16"/>
  <c r="J57" i="16"/>
  <c r="K57" i="16"/>
  <c r="L57" i="16"/>
  <c r="M57" i="16"/>
  <c r="N57" i="16"/>
  <c r="O57" i="16"/>
  <c r="Q57" i="16"/>
  <c r="R57" i="16"/>
  <c r="D57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Q49" i="16"/>
  <c r="R49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Q37" i="16"/>
  <c r="R37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D16" i="16"/>
  <c r="F9" i="16"/>
  <c r="E9" i="16"/>
  <c r="G9" i="16"/>
  <c r="H9" i="16"/>
  <c r="I9" i="16"/>
  <c r="J9" i="16"/>
  <c r="L9" i="16"/>
  <c r="M9" i="16"/>
  <c r="N9" i="16"/>
  <c r="O9" i="16"/>
  <c r="P9" i="16"/>
  <c r="Q9" i="16"/>
  <c r="R9" i="16"/>
  <c r="AU16" i="12" l="1"/>
  <c r="AN16" i="12"/>
  <c r="AW22" i="12"/>
  <c r="AJ18" i="12"/>
  <c r="AW16" i="12"/>
  <c r="AP16" i="12"/>
  <c r="AS22" i="12"/>
  <c r="AW21" i="12"/>
  <c r="AJ21" i="12"/>
  <c r="AO22" i="12"/>
  <c r="AQ22" i="12"/>
  <c r="AK22" i="12"/>
  <c r="AU22" i="12"/>
  <c r="AI21" i="12"/>
  <c r="AS21" i="12"/>
  <c r="AM21" i="12"/>
  <c r="AR21" i="12"/>
  <c r="AL21" i="12"/>
  <c r="AV21" i="12"/>
  <c r="AN21" i="12"/>
  <c r="AQ21" i="12"/>
  <c r="AK21" i="12"/>
  <c r="AU20" i="12"/>
  <c r="AV20" i="12"/>
  <c r="AW20" i="12"/>
  <c r="AK18" i="12"/>
  <c r="AU18" i="12"/>
  <c r="AL18" i="12"/>
  <c r="AQ18" i="12"/>
  <c r="AW18" i="12"/>
  <c r="AR18" i="12"/>
  <c r="AT18" i="12"/>
  <c r="AI18" i="12"/>
  <c r="AM18" i="12"/>
  <c r="AN18" i="12"/>
  <c r="AV18" i="12"/>
  <c r="AN19" i="12"/>
  <c r="AU19" i="12"/>
  <c r="AP19" i="12"/>
  <c r="AW19" i="12"/>
  <c r="AI19" i="12"/>
  <c r="AV17" i="12"/>
  <c r="AU17" i="12"/>
  <c r="AR16" i="12"/>
  <c r="AM16" i="12"/>
  <c r="AO16" i="12"/>
  <c r="AS20" i="12"/>
  <c r="AT20" i="12"/>
  <c r="AP22" i="12"/>
  <c r="AL17" i="12"/>
  <c r="AK16" i="12"/>
  <c r="AS18" i="12"/>
  <c r="AK19" i="12"/>
  <c r="AO20" i="12"/>
  <c r="AL16" i="12"/>
  <c r="AP17" i="12"/>
  <c r="AL19" i="12"/>
  <c r="AP20" i="12"/>
  <c r="AT21" i="12"/>
  <c r="AL22" i="12"/>
  <c r="AT17" i="12"/>
  <c r="AQ16" i="12"/>
  <c r="AI17" i="12"/>
  <c r="AQ19" i="12"/>
  <c r="AI20" i="12"/>
  <c r="AQ17" i="12"/>
  <c r="AM19" i="12"/>
  <c r="AQ20" i="12"/>
  <c r="AU21" i="12"/>
  <c r="AM22" i="12"/>
  <c r="AR20" i="12"/>
  <c r="AN22" i="12"/>
  <c r="AS17" i="12"/>
  <c r="AR22" i="12"/>
  <c r="AS16" i="12"/>
  <c r="AK17" i="12"/>
  <c r="AW17" i="12"/>
  <c r="AS19" i="12"/>
  <c r="AK20" i="12"/>
  <c r="AT16" i="12"/>
  <c r="AP18" i="12"/>
  <c r="AT19" i="12"/>
  <c r="AL20" i="12"/>
  <c r="AP21" i="12"/>
  <c r="AM20" i="12"/>
  <c r="AI22" i="12"/>
  <c r="AJ16" i="12"/>
  <c r="AV16" i="12"/>
  <c r="AN17" i="12"/>
  <c r="AV19" i="12"/>
  <c r="AN20" i="12"/>
  <c r="AJ22" i="12"/>
  <c r="AV22" i="12"/>
  <c r="AR17" i="12"/>
  <c r="AJ17" i="12"/>
  <c r="AR19" i="12"/>
  <c r="AJ20" i="12"/>
  <c r="AT22" i="12"/>
  <c r="AM17" i="12"/>
  <c r="AD5" i="12"/>
  <c r="AE4" i="12"/>
  <c r="AF9" i="12"/>
  <c r="AH10" i="12"/>
  <c r="AD10" i="12"/>
  <c r="AH7" i="12"/>
  <c r="AE7" i="12"/>
  <c r="AF7" i="12"/>
  <c r="AG7" i="12"/>
  <c r="AE8" i="12"/>
  <c r="AF8" i="12"/>
  <c r="AI8" i="12" s="1"/>
  <c r="AG8" i="12"/>
  <c r="AH8" i="12"/>
  <c r="AE9" i="12"/>
  <c r="AG9" i="12"/>
  <c r="AH9" i="12"/>
  <c r="AE10" i="12"/>
  <c r="AF10" i="12"/>
  <c r="AI10" i="12" s="1"/>
  <c r="AG10" i="12"/>
  <c r="AW10" i="12" s="1"/>
  <c r="AD7" i="12"/>
  <c r="AH6" i="12"/>
  <c r="AG6" i="12"/>
  <c r="AF6" i="12"/>
  <c r="AE6" i="12"/>
  <c r="AD6" i="12"/>
  <c r="AH5" i="12"/>
  <c r="AG5" i="12"/>
  <c r="AF5" i="12"/>
  <c r="AE5" i="12"/>
  <c r="AH4" i="12"/>
  <c r="AU4" i="12" s="1"/>
  <c r="AG4" i="12"/>
  <c r="AW4" i="12" s="1"/>
  <c r="AF4" i="12"/>
  <c r="AD9" i="12"/>
  <c r="AD8" i="12"/>
  <c r="U37" i="12"/>
  <c r="T37" i="12"/>
  <c r="S37" i="12"/>
  <c r="R37" i="12"/>
  <c r="Q37" i="12"/>
  <c r="P37" i="12"/>
  <c r="O37" i="12"/>
  <c r="N37" i="12"/>
  <c r="M37" i="12"/>
  <c r="L37" i="12"/>
  <c r="K37" i="12"/>
  <c r="U4" i="12"/>
  <c r="T4" i="12"/>
  <c r="S4" i="12"/>
  <c r="R4" i="12"/>
  <c r="Q4" i="12"/>
  <c r="P4" i="12"/>
  <c r="O4" i="12"/>
  <c r="N4" i="12"/>
  <c r="M4" i="12"/>
  <c r="L4" i="12"/>
  <c r="AM9" i="12" l="1"/>
  <c r="AS9" i="12"/>
  <c r="AU9" i="12"/>
  <c r="AO10" i="12"/>
  <c r="AN4" i="12"/>
  <c r="AU6" i="12"/>
  <c r="AW7" i="12"/>
  <c r="AU7" i="12"/>
  <c r="AU10" i="12"/>
  <c r="AO5" i="12"/>
  <c r="AW5" i="12"/>
  <c r="AO9" i="12"/>
  <c r="AW9" i="12"/>
  <c r="AV9" i="12"/>
  <c r="AT9" i="12"/>
  <c r="AJ4" i="12"/>
  <c r="AT4" i="12"/>
  <c r="AV5" i="12"/>
  <c r="AT5" i="12"/>
  <c r="AU5" i="12"/>
  <c r="AV4" i="12"/>
  <c r="AU8" i="12"/>
  <c r="AI9" i="12"/>
  <c r="AS4" i="12"/>
  <c r="AV10" i="12"/>
  <c r="AT10" i="12"/>
  <c r="AO8" i="12"/>
  <c r="AW8" i="12"/>
  <c r="AT7" i="12"/>
  <c r="AV7" i="12"/>
  <c r="AO4" i="12"/>
  <c r="AT6" i="12"/>
  <c r="AV6" i="12"/>
  <c r="AT8" i="12"/>
  <c r="AV8" i="12"/>
  <c r="AI7" i="12"/>
  <c r="AO6" i="12"/>
  <c r="AW6" i="12"/>
  <c r="AI5" i="12"/>
  <c r="AM10" i="12"/>
  <c r="AP7" i="12"/>
  <c r="AJ5" i="12"/>
  <c r="AS5" i="12"/>
  <c r="AN10" i="12"/>
  <c r="AQ10" i="12"/>
  <c r="AJ8" i="12"/>
  <c r="AN7" i="12"/>
  <c r="AO7" i="12"/>
  <c r="AM8" i="12"/>
  <c r="AP8" i="12"/>
  <c r="AP10" i="12"/>
  <c r="AS8" i="12"/>
  <c r="AM4" i="12"/>
  <c r="AP4" i="12"/>
  <c r="AL8" i="12"/>
  <c r="AP5" i="12"/>
  <c r="AL5" i="12"/>
  <c r="AM5" i="12"/>
  <c r="AK5" i="12"/>
  <c r="AM7" i="12"/>
  <c r="AK8" i="12"/>
  <c r="AN8" i="12"/>
  <c r="AN5" i="12"/>
  <c r="AQ7" i="12"/>
  <c r="AQ4" i="12"/>
  <c r="AR6" i="12"/>
  <c r="AR4" i="12"/>
  <c r="AJ6" i="12"/>
  <c r="AJ9" i="12"/>
  <c r="AK9" i="12"/>
  <c r="AL6" i="12"/>
  <c r="AL9" i="12"/>
  <c r="AK6" i="12"/>
  <c r="AQ5" i="12"/>
  <c r="AM6" i="12"/>
  <c r="AQ8" i="12"/>
  <c r="AR9" i="12"/>
  <c r="AS10" i="12"/>
  <c r="AR5" i="12"/>
  <c r="AN6" i="12"/>
  <c r="AJ7" i="12"/>
  <c r="AR8" i="12"/>
  <c r="AN9" i="12"/>
  <c r="AJ10" i="12"/>
  <c r="AR7" i="12"/>
  <c r="AR10" i="12"/>
  <c r="AK4" i="12"/>
  <c r="AK7" i="12"/>
  <c r="AK10" i="12"/>
  <c r="AS7" i="12"/>
  <c r="AL4" i="12"/>
  <c r="AP6" i="12"/>
  <c r="AL7" i="12"/>
  <c r="AP9" i="12"/>
  <c r="AL10" i="12"/>
  <c r="AQ6" i="12"/>
  <c r="AQ9" i="12"/>
  <c r="AS6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EA1436A-EFCB-49B5-BC09-0EE53AA007D9}" keepAlive="1" name="Query - PreQuestionario_20032023" description="Connection to the 'PreQuestionario_20032023' query in the workbook." type="5" refreshedVersion="8" background="1" saveData="1">
    <dbPr connection="Provider=Microsoft.Mashup.OleDb.1;Data Source=$Workbook$;Location=PreQuestionario_20032023;Extended Properties=&quot;&quot;" command="SELECT * FROM [PreQuestionario_20032023]"/>
  </connection>
  <connection id="2" xr16:uid="{DF39AB56-CB77-429B-AE02-86737B81B018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7AA7FC0A-FB9A-478A-B5C4-DA6AB49A1FCC}" name="WorksheetConnection_Subgroups!$D$2:$H$24" type="102" refreshedVersion="8" minRefreshableVersion="5">
    <extLst>
      <ext xmlns:x15="http://schemas.microsoft.com/office/spreadsheetml/2010/11/main" uri="{DE250136-89BD-433C-8126-D09CA5730AF9}">
        <x15:connection id="Range">
          <x15:rangePr sourceName="_xlcn.WorksheetConnection_SubgroupsD2H241"/>
        </x15:connection>
      </ext>
    </extLst>
  </connection>
</connections>
</file>

<file path=xl/sharedStrings.xml><?xml version="1.0" encoding="utf-8"?>
<sst xmlns="http://schemas.openxmlformats.org/spreadsheetml/2006/main" count="3379" uniqueCount="400">
  <si>
    <t>2- Idade</t>
  </si>
  <si>
    <t>3- Género</t>
  </si>
  <si>
    <t>4- Estado Civil</t>
  </si>
  <si>
    <t>5- Tem filhos?</t>
  </si>
  <si>
    <t>6- Com quem vive?</t>
  </si>
  <si>
    <t>7- Nível Educacional</t>
  </si>
  <si>
    <t>8- Área(s) de formação?</t>
  </si>
  <si>
    <t>9- Situação Profissional</t>
  </si>
  <si>
    <t>10- Qual é/era a sua profissão?</t>
  </si>
  <si>
    <t>11- Tem alguma doença crónica ou incapacidade?</t>
  </si>
  <si>
    <t>12- Se respondeu sim à questão anterior, qual/quais?</t>
  </si>
  <si>
    <t>13- Tem algum dos seguintes medos ou fobias?</t>
  </si>
  <si>
    <t>14- Geralmente, quem o acompanha quando viaja em lazer?</t>
  </si>
  <si>
    <t>F1 - Actividades de adrenalina (escalada, bungee jumping, sky diving, desportos aquáticos...)</t>
  </si>
  <si>
    <t>F2 - Natureza Selvagem (caminhadas na floresta, montanhismo, visitar grutas e desfiladeiros,  ...)</t>
  </si>
  <si>
    <t>F3 - Festas, Música e Vida Nocturna (Discotecas, bares, clubes nocturnos, concertos, festivais de música ou dança, bailes,  ...)</t>
  </si>
  <si>
    <t>F4 - Sol, Água e Areia (Relaxar ou nadar na piscina, ir à praia para relaxar ou nadar, férias em ilhas)</t>
  </si>
  <si>
    <t>F5 - Museus, Cruzeiros e Miradouros</t>
  </si>
  <si>
    <t>F6 - Parques animais e temáticos</t>
  </si>
  <si>
    <t>F7 - Património cultural (Monumentos, cidades/vilas históricas)</t>
  </si>
  <si>
    <t>F8 - Desportos e Jogos (Caça/pesca, assistir a competições desportivas, casino)</t>
  </si>
  <si>
    <t>F9 - Eventos de gastronomia</t>
  </si>
  <si>
    <t>F10 - Saúde e Bem-estar (SPA, centros de beleza, tratamentos de saúde e bem-estar)</t>
  </si>
  <si>
    <t>F11 - Fenómenos naturais (caves, cavernas, vulcões)</t>
  </si>
  <si>
    <t>FP1 - Haver previsibilidade e segurança (sentir conforto, ter rede no telemóvel, medo de me perder, medo de ficar doente ou ter acidentes, etc.)</t>
  </si>
  <si>
    <t>FP2 - Ter experiências culturais e de aprendizagem</t>
  </si>
  <si>
    <t>FP3 - Visitar coisas únicas e exóticas</t>
  </si>
  <si>
    <t>FP4 - Sentir familiaridade (nunca viajar em grupos com desconhecidos ou passar férias com estranhos)</t>
  </si>
  <si>
    <t>Feminino</t>
  </si>
  <si>
    <t>Solteiro(a)</t>
  </si>
  <si>
    <t>Sim, 2</t>
  </si>
  <si>
    <t>Pais;Filhos</t>
  </si>
  <si>
    <t>Mestrado</t>
  </si>
  <si>
    <t>Engenharia e Tecnologia;Ciências Exatas</t>
  </si>
  <si>
    <t>Estudante;Trabalhador(a) por conta de outrem</t>
  </si>
  <si>
    <t>Docente ensino superior</t>
  </si>
  <si>
    <t>Não</t>
  </si>
  <si>
    <t>Nenhuma</t>
  </si>
  <si>
    <t>Medo de alturas;Medo de espaços confinados (claustrofobia)</t>
  </si>
  <si>
    <t>Companheiro(a) e filhos;Familiares</t>
  </si>
  <si>
    <t>1- Não gosto mesmo nada</t>
  </si>
  <si>
    <t>3- Gosto mais ou menos</t>
  </si>
  <si>
    <t>5- Gosto mesmo muito</t>
  </si>
  <si>
    <t>4- Gosto</t>
  </si>
  <si>
    <t>5- Preocupa-me muito</t>
  </si>
  <si>
    <t>4- Interessa-me</t>
  </si>
  <si>
    <t>5- Interessa-me muito</t>
  </si>
  <si>
    <t>2- Não me preocupa</t>
  </si>
  <si>
    <t>Pais</t>
  </si>
  <si>
    <t>Engenharia e Tecnologia</t>
  </si>
  <si>
    <t>Trabalhador(a) por conta de outrem</t>
  </si>
  <si>
    <t>Investigador</t>
  </si>
  <si>
    <t>Não tenho medos/fobias</t>
  </si>
  <si>
    <t>Amigos</t>
  </si>
  <si>
    <t>2- Não gosto</t>
  </si>
  <si>
    <t>3- Preocupa-me mais ou menos</t>
  </si>
  <si>
    <t>1- Não me preocupa de todo</t>
  </si>
  <si>
    <t>Masculino</t>
  </si>
  <si>
    <t>Num relacionamento</t>
  </si>
  <si>
    <t>Ensino Secundário</t>
  </si>
  <si>
    <t>Ciências naturais</t>
  </si>
  <si>
    <t>Estudante</t>
  </si>
  <si>
    <t xml:space="preserve">Estudante </t>
  </si>
  <si>
    <t>Familiares;Amigos</t>
  </si>
  <si>
    <t>Sozinho(a)</t>
  </si>
  <si>
    <t>Licenciatura (3-5 anos)</t>
  </si>
  <si>
    <t>Engenheiro Informatico</t>
  </si>
  <si>
    <t>Companheiro(a);Amigos</t>
  </si>
  <si>
    <t>4- Preocupa-me</t>
  </si>
  <si>
    <t>Engenheira informática</t>
  </si>
  <si>
    <t>Medo de alturas</t>
  </si>
  <si>
    <t>Engenharia de software</t>
  </si>
  <si>
    <t>Companheiro(a);Familiares;Amigos</t>
  </si>
  <si>
    <t>3- Interessa-me mais ou menos</t>
  </si>
  <si>
    <t>Casado(a)</t>
  </si>
  <si>
    <t>Marido/Esposa;Filhos</t>
  </si>
  <si>
    <t>Doutoramento</t>
  </si>
  <si>
    <t>Docente</t>
  </si>
  <si>
    <t>Companheiro(a) e filhos;Companheiro(a)</t>
  </si>
  <si>
    <t>Pais;Colegas</t>
  </si>
  <si>
    <t>Desempregado(a)</t>
  </si>
  <si>
    <t xml:space="preserve">Engenheiro Informático </t>
  </si>
  <si>
    <t>Familiares</t>
  </si>
  <si>
    <t>União de facto</t>
  </si>
  <si>
    <t>Companheiro(a)</t>
  </si>
  <si>
    <t xml:space="preserve">Investigador/ Professor </t>
  </si>
  <si>
    <t>Sim</t>
  </si>
  <si>
    <t>Outra</t>
  </si>
  <si>
    <t>Investigadora</t>
  </si>
  <si>
    <t>Pais;Outros familiares</t>
  </si>
  <si>
    <t>Engenheira Informática</t>
  </si>
  <si>
    <t>Sim, 1</t>
  </si>
  <si>
    <t xml:space="preserve">Researcher </t>
  </si>
  <si>
    <t>Companheiro(a) e filhos;Familiares;Amigos</t>
  </si>
  <si>
    <t>Marido/Esposa</t>
  </si>
  <si>
    <t xml:space="preserve">Professor </t>
  </si>
  <si>
    <t>Companheiro(a) e filhos</t>
  </si>
  <si>
    <t>Bolseiro de Investigação</t>
  </si>
  <si>
    <t>Ninguém;Familiares;Amigos</t>
  </si>
  <si>
    <t xml:space="preserve">Bolseiro de Investigação </t>
  </si>
  <si>
    <t xml:space="preserve">Docente do ensino superior politécnico </t>
  </si>
  <si>
    <t>Humanidades</t>
  </si>
  <si>
    <t>Trabalhador(a) por conta própria como isolado(a)</t>
  </si>
  <si>
    <t>Geografa</t>
  </si>
  <si>
    <t>Ciências sociais</t>
  </si>
  <si>
    <t>IT</t>
  </si>
  <si>
    <t>Outros familiares</t>
  </si>
  <si>
    <t>Companheiro(a);Filhos</t>
  </si>
  <si>
    <t xml:space="preserve">Responsável de qualidade </t>
  </si>
  <si>
    <t>Divorciado(a) / Separado(a)</t>
  </si>
  <si>
    <t>Filhos</t>
  </si>
  <si>
    <t xml:space="preserve">Administrativa de Logística </t>
  </si>
  <si>
    <t>Ninguém</t>
  </si>
  <si>
    <t xml:space="preserve">Técnico eléctronica </t>
  </si>
  <si>
    <t>Professora</t>
  </si>
  <si>
    <t xml:space="preserve">Software engineer </t>
  </si>
  <si>
    <t>Outros familiares;Filhos</t>
  </si>
  <si>
    <t>Lives with</t>
  </si>
  <si>
    <t>Count of Lives with</t>
  </si>
  <si>
    <t>Friends</t>
  </si>
  <si>
    <t>Partner</t>
  </si>
  <si>
    <t>Partner and children</t>
  </si>
  <si>
    <t>Relatives</t>
  </si>
  <si>
    <t>No one</t>
  </si>
  <si>
    <t>Travels with</t>
  </si>
  <si>
    <t>Count of Travels with</t>
  </si>
  <si>
    <t>Children</t>
  </si>
  <si>
    <t>Wife/Husband</t>
  </si>
  <si>
    <t>Other relatives</t>
  </si>
  <si>
    <t>Parents</t>
  </si>
  <si>
    <t>Alone</t>
  </si>
  <si>
    <t>Heights</t>
  </si>
  <si>
    <t>None</t>
  </si>
  <si>
    <t>Heights and Confined spaces</t>
  </si>
  <si>
    <t>Subgroup</t>
  </si>
  <si>
    <t>O</t>
  </si>
  <si>
    <t>C</t>
  </si>
  <si>
    <t>E</t>
  </si>
  <si>
    <t>A</t>
  </si>
  <si>
    <t>N</t>
  </si>
  <si>
    <t>Designer de equipamento</t>
  </si>
  <si>
    <t>Companheiro(a) e filhos;Familiares;Amigos;Colegas</t>
  </si>
  <si>
    <t>Gestora</t>
  </si>
  <si>
    <t>Bacharelato (2-3 anos)</t>
  </si>
  <si>
    <t>cultural, museums, natural</t>
  </si>
  <si>
    <t>cultural, museums, wild</t>
  </si>
  <si>
    <t>Cultural12</t>
  </si>
  <si>
    <t>cultural, wild, natural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</si>
  <si>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</si>
  <si>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</si>
  <si>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</si>
  <si>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</si>
  <si>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</si>
  <si>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</si>
  <si>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</si>
  <si>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</si>
  <si>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</si>
  <si>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</si>
  <si>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</si>
  <si>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</si>
  <si>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</si>
  <si>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</si>
  <si>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</si>
  <si>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</si>
  <si>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</si>
  <si>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</si>
  <si>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</si>
  <si>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</si>
  <si>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</si>
  <si>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# cluster</t>
  </si>
  <si>
    <t>ID</t>
  </si>
  <si>
    <t>Safety</t>
  </si>
  <si>
    <t>Cultural</t>
  </si>
  <si>
    <t>Unique</t>
  </si>
  <si>
    <t>Familiar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</si>
  <si>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</si>
  <si>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</si>
  <si>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</si>
  <si>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</si>
  <si>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</si>
  <si>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</si>
  <si>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</si>
  <si>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</si>
  <si>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</si>
  <si>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</si>
  <si>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</si>
  <si>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O avg</t>
  </si>
  <si>
    <t>C avg</t>
  </si>
  <si>
    <t>E avg</t>
  </si>
  <si>
    <t>A avg</t>
  </si>
  <si>
    <t>N avg</t>
  </si>
  <si>
    <t>Adrenaline</t>
  </si>
  <si>
    <t>Gastronomy</t>
  </si>
  <si>
    <t>Health</t>
  </si>
  <si>
    <t>User ID</t>
  </si>
  <si>
    <t>Revisit?</t>
  </si>
  <si>
    <t>Already visited?</t>
  </si>
  <si>
    <t>Ponte D Luis I</t>
  </si>
  <si>
    <t>yes</t>
  </si>
  <si>
    <t>Estacao S Bento</t>
  </si>
  <si>
    <t>Majestic cafe</t>
  </si>
  <si>
    <t>no</t>
  </si>
  <si>
    <t>Cais ribeira</t>
  </si>
  <si>
    <t>Torre clerigos</t>
  </si>
  <si>
    <t>Museu serralves</t>
  </si>
  <si>
    <t>Livraria lello</t>
  </si>
  <si>
    <t>Termas S Pedro Sul</t>
  </si>
  <si>
    <t>POI name</t>
  </si>
  <si>
    <t>Cafe santiago</t>
  </si>
  <si>
    <t>Praia matosinhos</t>
  </si>
  <si>
    <t>Praia costa nova</t>
  </si>
  <si>
    <t>Praia luz</t>
  </si>
  <si>
    <t>Bom Jesus monte</t>
  </si>
  <si>
    <t>Rio douro</t>
  </si>
  <si>
    <t>Ria aveiro</t>
  </si>
  <si>
    <t>Palacio bolsa</t>
  </si>
  <si>
    <t>Rating/Interest (0 a 5)</t>
  </si>
  <si>
    <t>Serra estrela</t>
  </si>
  <si>
    <t>Cascata tahiti</t>
  </si>
  <si>
    <t>Northroad</t>
  </si>
  <si>
    <t>Toboga</t>
  </si>
  <si>
    <t>Praia barra</t>
  </si>
  <si>
    <t>Portologia porto</t>
  </si>
  <si>
    <t>Palacio cristal</t>
  </si>
  <si>
    <t>Pena aventura park</t>
  </si>
  <si>
    <t>Passeio bicicleta geres</t>
  </si>
  <si>
    <t>Restaurante Abadia</t>
  </si>
  <si>
    <t>Restaurante tapabento</t>
  </si>
  <si>
    <t>Pateira fermentelos</t>
  </si>
  <si>
    <t>Parque da Penha</t>
  </si>
  <si>
    <t>Zenith brunch</t>
  </si>
  <si>
    <t>Aldeias Luso e Curia</t>
  </si>
  <si>
    <t>Caves sandeman</t>
  </si>
  <si>
    <t>POI ID</t>
  </si>
  <si>
    <t>Fado in porto - Caves Calem</t>
  </si>
  <si>
    <t>Passeio pe porto e espectaculo fado</t>
  </si>
  <si>
    <t>f1b6d471-9a77-4852-ad8e-f680d5889f76</t>
  </si>
  <si>
    <t>699bd01c-c03e-4d61-a532-678526718635</t>
  </si>
  <si>
    <t xml:space="preserve">	f69d883d-768e-45d8-878b-aac987c87f82</t>
  </si>
  <si>
    <t>6dc09b3c-25c5-4064-8abf-59c72c36dd91</t>
  </si>
  <si>
    <t xml:space="preserve">179cebee-5356-4fc5-99b4-117b2c171aa0	</t>
  </si>
  <si>
    <t>8da4adca-dfe8-4c30-83fb-e16f0b5de222</t>
  </si>
  <si>
    <t>4105e8e1-78e4-4fba-9f1c-390b2edc992f</t>
  </si>
  <si>
    <t>732a5cc7-f320-4b27-81cd-19939aa92b4a</t>
  </si>
  <si>
    <t>633ba3d7-1c58-4f97-bc57-d57f3a179d21</t>
  </si>
  <si>
    <t>80c32468-29ce-41a2-993f-cfc20ca34325</t>
  </si>
  <si>
    <t>24fd0354-65da-47bb-8bdd-b8cce145ff1d</t>
  </si>
  <si>
    <t>775ea124-8088-487b-866b-630df4c0f8b3</t>
  </si>
  <si>
    <t>e4284472-41d3-45f3-8f5c-4c68691353a1</t>
  </si>
  <si>
    <t>10f43a51-24d2-4e82-b7b2-d4e6508dff22</t>
  </si>
  <si>
    <t>e763bb7e-467e-4b4e-9f27-11053119560c</t>
  </si>
  <si>
    <t>25e26271-1cf4-4133-b1b0-3721737e2080</t>
  </si>
  <si>
    <t>1c62f98b-4d3d-4a48-9a5c-afaeb3ed8c91</t>
  </si>
  <si>
    <t>40c80ecb-a060-4c87-b13e-4fc1866c1b38</t>
  </si>
  <si>
    <t>d461119b-ff05-4c99-91b8-4fc7a7942af5</t>
  </si>
  <si>
    <t>78a2df8a-4be2-4857-a922-fc4d20214365</t>
  </si>
  <si>
    <t>866c72dc-2672-4c3a-b667-a8b6e36b9ab5</t>
  </si>
  <si>
    <t>ClusterBD original C#</t>
  </si>
  <si>
    <t>Cultural13</t>
  </si>
  <si>
    <t>Cultural1</t>
  </si>
  <si>
    <t>Cultural8</t>
  </si>
  <si>
    <t>Cultural19</t>
  </si>
  <si>
    <t>Cultural2</t>
  </si>
  <si>
    <t>Cultural 12</t>
  </si>
  <si>
    <t>Cultural 13</t>
  </si>
  <si>
    <t>Cultural 19</t>
  </si>
  <si>
    <t>Cultural 2</t>
  </si>
  <si>
    <t>Cultural 22</t>
  </si>
  <si>
    <t>Cultural 8</t>
  </si>
  <si>
    <t>Wild</t>
  </si>
  <si>
    <t>Party</t>
  </si>
  <si>
    <t>Sun</t>
  </si>
  <si>
    <t>Museums</t>
  </si>
  <si>
    <t>Theme</t>
  </si>
  <si>
    <t>Sports</t>
  </si>
  <si>
    <t>Natural</t>
  </si>
  <si>
    <t>museums, cultural, natural</t>
  </si>
  <si>
    <t>cultural, wild, gastronomy, party</t>
  </si>
  <si>
    <t>cultural, museums</t>
  </si>
  <si>
    <t>Palácio da Bolsa</t>
  </si>
  <si>
    <t>Sé Catedral do Porto</t>
  </si>
  <si>
    <t>Igreja de São Francisco</t>
  </si>
  <si>
    <t>Centro Histórico de Guimarães</t>
  </si>
  <si>
    <t>Museu FC Porto</t>
  </si>
  <si>
    <t>O Navio Gil Eannes</t>
  </si>
  <si>
    <t>Centro Português de Fotografia</t>
  </si>
  <si>
    <t>Passadiços do Paiva</t>
  </si>
  <si>
    <t>Mata Nacional do Buçaco</t>
  </si>
  <si>
    <t>Arouca Geopark</t>
  </si>
  <si>
    <t>Bom Jesus do Monte</t>
  </si>
  <si>
    <t>Montanha- Parque da Penha</t>
  </si>
  <si>
    <t>Excursão de meio dia ao Palácio Bussaco, jardins e floresta</t>
  </si>
  <si>
    <t>Castelo de Guimarães</t>
  </si>
  <si>
    <t>Museu Serralves</t>
  </si>
  <si>
    <t>Museu do Douro</t>
  </si>
  <si>
    <t>Pateira de Fermentelos</t>
  </si>
  <si>
    <t>Lagoas Naturais Fafião</t>
  </si>
  <si>
    <t>Poço Negro</t>
  </si>
  <si>
    <t>Pedra Bolideira</t>
  </si>
  <si>
    <t>Cultural 1</t>
  </si>
  <si>
    <t>Museums 22</t>
  </si>
  <si>
    <t>Museums22</t>
  </si>
  <si>
    <t>Mean rating</t>
  </si>
  <si>
    <t>sg2</t>
  </si>
  <si>
    <t>sg 7</t>
  </si>
  <si>
    <t>sg5</t>
  </si>
  <si>
    <t>sg1</t>
  </si>
  <si>
    <t>sg3</t>
  </si>
  <si>
    <t>sg4</t>
  </si>
  <si>
    <t>sg6</t>
  </si>
  <si>
    <t>FP1</t>
  </si>
  <si>
    <t>FP2</t>
  </si>
  <si>
    <t>FP3</t>
  </si>
  <si>
    <t>FP4</t>
  </si>
  <si>
    <t>safety</t>
  </si>
  <si>
    <t>learning</t>
  </si>
  <si>
    <t>uniqueness</t>
  </si>
  <si>
    <t>familiarity</t>
  </si>
  <si>
    <t>cultural, wild,museums</t>
  </si>
  <si>
    <t>Full mean</t>
  </si>
  <si>
    <t>Cluster mean</t>
  </si>
  <si>
    <t>User #</t>
  </si>
  <si>
    <t>Cluster #</t>
  </si>
  <si>
    <t>Rating</t>
  </si>
  <si>
    <t>Freq</t>
  </si>
  <si>
    <t>freq</t>
  </si>
  <si>
    <t>Real preference (1 to 5 stars) given by the subgroups' members to the tourism categories (F1-F11) and travel related preferences &amp; concerns (FP1-FP4)</t>
  </si>
  <si>
    <t>Users belonging to the same cluster in a subgroup are in bold.</t>
  </si>
  <si>
    <t>Fears</t>
  </si>
  <si>
    <t>Count of Fears</t>
  </si>
  <si>
    <t>Participants' age</t>
  </si>
  <si>
    <t>Ratings given by the participants to the suggested individual recommendations (POI are from Portugal)</t>
  </si>
  <si>
    <t>(without ubaid)</t>
  </si>
  <si>
    <t>Ratings (1 to 5 stars) given by the participants to the suggested subgroup recommendations</t>
  </si>
  <si>
    <t>Personality scores</t>
  </si>
  <si>
    <t>Predicted preference for tourism categories (personality-based)</t>
  </si>
  <si>
    <t>Predicted travel preferences &amp; concerns</t>
  </si>
  <si>
    <t>Predicted scores for the subgroup members</t>
  </si>
  <si>
    <t>Predicted scores for the subgroup members that belong to the same cluster</t>
  </si>
  <si>
    <t>Radars on the left show the subgroups' members personality</t>
  </si>
  <si>
    <t>O = Openness, C = Conscientiousness, E = Extraversion, A = Agreeableness, N = Neuroticism</t>
  </si>
  <si>
    <t>F1 = Adrenaline activities, F2 = Wild Nature activities, F3 = Party, Music &amp; Nightlife</t>
  </si>
  <si>
    <t>F9 = Gastronomy events, F10 = Health &amp; Well-being, F11 = Natural phenomena</t>
  </si>
  <si>
    <t>F6 = Theme &amp; Animal parks, F7 = Cultural heritage, F8 = Sports &amp; Games</t>
  </si>
  <si>
    <t>F4 = Sun, Water &amp; Sand, F5 = Museums, Boat trips &amp; Viewpoints</t>
  </si>
  <si>
    <t>FP1 = Previsibility &amp; Safety, FP2 = Cultural &amp; Learning experiences, FP3 = Uniqueness &amp; Exoticness, FP4 = Familiarity</t>
  </si>
  <si>
    <t>C11Sg</t>
  </si>
  <si>
    <t>C7Sg</t>
  </si>
  <si>
    <t>C3Sg</t>
  </si>
  <si>
    <t>C14Sg</t>
  </si>
  <si>
    <t>C9Sg</t>
  </si>
  <si>
    <t>C15sg</t>
  </si>
  <si>
    <t>C5Sg</t>
  </si>
  <si>
    <t/>
  </si>
  <si>
    <t>Paired Samples Test</t>
  </si>
  <si>
    <t>Paired Differences</t>
  </si>
  <si>
    <t>t</t>
  </si>
  <si>
    <t>df</t>
  </si>
  <si>
    <t>Sig. (2-tailed)</t>
  </si>
  <si>
    <t>Mean</t>
  </si>
  <si>
    <t>Std. Deviation</t>
  </si>
  <si>
    <t>Std. Error Mean</t>
  </si>
  <si>
    <t>95% Confidence Interval of the Difference</t>
  </si>
  <si>
    <t>Lower</t>
  </si>
  <si>
    <t>Upper</t>
  </si>
  <si>
    <t>Pair 1</t>
  </si>
  <si>
    <t>Pair 2</t>
  </si>
  <si>
    <t>Pair 3</t>
  </si>
  <si>
    <t>Pair 4</t>
  </si>
  <si>
    <t>Pair 5</t>
  </si>
  <si>
    <t>Pair 6</t>
  </si>
  <si>
    <t>Pair 7</t>
  </si>
  <si>
    <t>Pair 8</t>
  </si>
  <si>
    <t>Pair 9</t>
  </si>
  <si>
    <t>Pair 10</t>
  </si>
  <si>
    <t>Pair 11</t>
  </si>
  <si>
    <t>Pair 12</t>
  </si>
  <si>
    <t>Pair 13</t>
  </si>
  <si>
    <t>Pair 14</t>
  </si>
  <si>
    <t>Pair 15</t>
  </si>
  <si>
    <t>F1 real - F1_predicted_binned</t>
  </si>
  <si>
    <t>F2 real - F2_predicted_binned</t>
  </si>
  <si>
    <t>F3 real - F3_predicted_binned</t>
  </si>
  <si>
    <t>F4 real - F4_predicted_binned</t>
  </si>
  <si>
    <t>F5 real - F5_predicted_binned</t>
  </si>
  <si>
    <t>F6 real - F6_predicted_binned</t>
  </si>
  <si>
    <t>F7 real - F7_predicted_binned</t>
  </si>
  <si>
    <t>F8 real - F8_predicted_binned</t>
  </si>
  <si>
    <t>F9 real - F9_predicted_binned</t>
  </si>
  <si>
    <t>F10 real - F10_predicted_binned</t>
  </si>
  <si>
    <t>F11 real - F11_predicted_binned</t>
  </si>
  <si>
    <t>FP1 real - FP1_predicted_binned</t>
  </si>
  <si>
    <t>FP2 real - FP2_predicted_binned</t>
  </si>
  <si>
    <t>FP3 real - FP3_predicted_binned</t>
  </si>
  <si>
    <t>FP4 real - FP4_predicted_binned</t>
  </si>
  <si>
    <t>Cohen's D</t>
  </si>
  <si>
    <t>small</t>
  </si>
  <si>
    <t>medium</t>
  </si>
  <si>
    <t>high</t>
  </si>
  <si>
    <t>Effect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</si>
</sst>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##0.000"/>
    <numFmt numFmtId="166" formatCode="###0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9C57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60"/>
      <name val="Arial Bold"/>
    </font>
    <font>
      <sz val="9"/>
      <color indexed="62"/>
      <name val="Arial"/>
      <family val="2"/>
    </font>
    <font>
      <sz val="9"/>
      <color indexed="60"/>
      <name val="Arial"/>
      <family val="2"/>
    </font>
    <font>
      <b/>
      <sz val="9"/>
      <color indexed="62"/>
      <name val="Arial"/>
      <family val="2"/>
    </font>
    <font>
      <b/>
      <sz val="9"/>
      <color indexed="6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3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</borders>
  <cellStyleXfs count="10">
    <xf numFmtId="0" fontId="0" fillId="0" borderId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9" fontId="12" fillId="0" borderId="0" applyFont="0" applyFill="0" applyBorder="0" applyAlignment="0" applyProtection="0"/>
    <xf numFmtId="0" fontId="12" fillId="15" borderId="0" applyNumberFormat="0" applyBorder="0" applyAlignment="0" applyProtection="0"/>
    <xf numFmtId="0" fontId="15" fillId="0" borderId="0"/>
  </cellStyleXfs>
  <cellXfs count="84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0" borderId="1" xfId="0" applyBorder="1"/>
    <xf numFmtId="0" fontId="0" fillId="0" borderId="0" xfId="0" pivotButton="1"/>
    <xf numFmtId="0" fontId="3" fillId="3" borderId="1" xfId="0" applyFont="1" applyFill="1" applyBorder="1"/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0" fillId="4" borderId="0" xfId="0" applyFill="1"/>
    <xf numFmtId="0" fontId="0" fillId="5" borderId="0" xfId="0" applyFill="1"/>
    <xf numFmtId="2" fontId="4" fillId="0" borderId="0" xfId="0" applyNumberFormat="1" applyFont="1"/>
    <xf numFmtId="2" fontId="0" fillId="0" borderId="0" xfId="0" applyNumberFormat="1"/>
    <xf numFmtId="2" fontId="0" fillId="6" borderId="0" xfId="0" applyNumberFormat="1" applyFill="1"/>
    <xf numFmtId="0" fontId="5" fillId="0" borderId="0" xfId="0" applyFont="1" applyAlignment="1">
      <alignment horizontal="left" vertical="center"/>
    </xf>
    <xf numFmtId="1" fontId="0" fillId="0" borderId="0" xfId="0" applyNumberFormat="1"/>
    <xf numFmtId="164" fontId="0" fillId="0" borderId="0" xfId="0" applyNumberFormat="1"/>
    <xf numFmtId="0" fontId="3" fillId="3" borderId="0" xfId="0" applyFont="1" applyFill="1"/>
    <xf numFmtId="11" fontId="0" fillId="0" borderId="0" xfId="0" applyNumberFormat="1"/>
    <xf numFmtId="0" fontId="8" fillId="8" borderId="0" xfId="2"/>
    <xf numFmtId="0" fontId="7" fillId="7" borderId="0" xfId="1"/>
    <xf numFmtId="0" fontId="11" fillId="8" borderId="0" xfId="2" applyFont="1"/>
    <xf numFmtId="0" fontId="9" fillId="7" borderId="0" xfId="1" applyFont="1"/>
    <xf numFmtId="0" fontId="1" fillId="8" borderId="0" xfId="2" applyFont="1"/>
    <xf numFmtId="0" fontId="1" fillId="7" borderId="0" xfId="1" applyFont="1"/>
    <xf numFmtId="0" fontId="12" fillId="9" borderId="0" xfId="3"/>
    <xf numFmtId="0" fontId="12" fillId="11" borderId="0" xfId="5"/>
    <xf numFmtId="0" fontId="12" fillId="10" borderId="0" xfId="4"/>
    <xf numFmtId="0" fontId="12" fillId="12" borderId="0" xfId="6"/>
    <xf numFmtId="164" fontId="8" fillId="8" borderId="0" xfId="2" applyNumberFormat="1"/>
    <xf numFmtId="0" fontId="0" fillId="13" borderId="2" xfId="0" applyFill="1" applyBorder="1"/>
    <xf numFmtId="0" fontId="0" fillId="14" borderId="2" xfId="0" applyFill="1" applyBorder="1"/>
    <xf numFmtId="0" fontId="0" fillId="2" borderId="3" xfId="0" applyFill="1" applyBorder="1"/>
    <xf numFmtId="0" fontId="0" fillId="0" borderId="3" xfId="0" applyBorder="1"/>
    <xf numFmtId="0" fontId="2" fillId="8" borderId="0" xfId="2" applyFont="1"/>
    <xf numFmtId="0" fontId="6" fillId="8" borderId="0" xfId="2" applyFont="1"/>
    <xf numFmtId="0" fontId="6" fillId="7" borderId="0" xfId="1" applyFont="1"/>
    <xf numFmtId="2" fontId="8" fillId="8" borderId="0" xfId="2" applyNumberFormat="1"/>
    <xf numFmtId="9" fontId="0" fillId="0" borderId="0" xfId="7" applyFont="1"/>
    <xf numFmtId="0" fontId="13" fillId="0" borderId="0" xfId="0" applyFont="1"/>
    <xf numFmtId="0" fontId="15" fillId="0" borderId="0" xfId="9"/>
    <xf numFmtId="0" fontId="17" fillId="0" borderId="0" xfId="9" applyFont="1" applyAlignment="1">
      <alignment horizontal="left" wrapText="1"/>
    </xf>
    <xf numFmtId="0" fontId="17" fillId="0" borderId="5" xfId="9" applyFont="1" applyBorder="1" applyAlignment="1">
      <alignment horizontal="center" wrapText="1"/>
    </xf>
    <xf numFmtId="0" fontId="17" fillId="0" borderId="6" xfId="9" applyFont="1" applyBorder="1" applyAlignment="1">
      <alignment horizontal="center" wrapText="1"/>
    </xf>
    <xf numFmtId="0" fontId="17" fillId="0" borderId="7" xfId="9" applyFont="1" applyBorder="1" applyAlignment="1">
      <alignment horizontal="left" wrapText="1"/>
    </xf>
    <xf numFmtId="0" fontId="17" fillId="0" borderId="8" xfId="9" applyFont="1" applyBorder="1" applyAlignment="1">
      <alignment horizontal="center" wrapText="1"/>
    </xf>
    <xf numFmtId="0" fontId="17" fillId="0" borderId="9" xfId="9" applyFont="1" applyBorder="1" applyAlignment="1">
      <alignment horizontal="center" wrapText="1"/>
    </xf>
    <xf numFmtId="0" fontId="17" fillId="16" borderId="14" xfId="9" applyFont="1" applyFill="1" applyBorder="1" applyAlignment="1">
      <alignment horizontal="left" vertical="top" wrapText="1"/>
    </xf>
    <xf numFmtId="165" fontId="18" fillId="0" borderId="15" xfId="9" applyNumberFormat="1" applyFont="1" applyBorder="1" applyAlignment="1">
      <alignment horizontal="right" vertical="top"/>
    </xf>
    <xf numFmtId="165" fontId="18" fillId="0" borderId="16" xfId="9" applyNumberFormat="1" applyFont="1" applyBorder="1" applyAlignment="1">
      <alignment horizontal="right" vertical="top"/>
    </xf>
    <xf numFmtId="166" fontId="18" fillId="0" borderId="16" xfId="9" applyNumberFormat="1" applyFont="1" applyBorder="1" applyAlignment="1">
      <alignment horizontal="right" vertical="top"/>
    </xf>
    <xf numFmtId="165" fontId="18" fillId="0" borderId="17" xfId="9" applyNumberFormat="1" applyFont="1" applyBorder="1" applyAlignment="1">
      <alignment horizontal="right" vertical="top"/>
    </xf>
    <xf numFmtId="0" fontId="17" fillId="0" borderId="4" xfId="9" applyFont="1" applyBorder="1" applyAlignment="1">
      <alignment horizontal="center" vertical="center" wrapText="1"/>
    </xf>
    <xf numFmtId="0" fontId="17" fillId="0" borderId="0" xfId="9" applyFont="1" applyAlignment="1">
      <alignment horizontal="center" vertical="center" wrapText="1"/>
    </xf>
    <xf numFmtId="0" fontId="17" fillId="0" borderId="5" xfId="9" applyFont="1" applyBorder="1" applyAlignment="1">
      <alignment horizontal="center" vertical="center" wrapText="1"/>
    </xf>
    <xf numFmtId="0" fontId="19" fillId="16" borderId="14" xfId="9" applyFont="1" applyFill="1" applyBorder="1" applyAlignment="1">
      <alignment horizontal="left" vertical="top" wrapText="1"/>
    </xf>
    <xf numFmtId="165" fontId="20" fillId="0" borderId="15" xfId="9" applyNumberFormat="1" applyFont="1" applyBorder="1" applyAlignment="1">
      <alignment horizontal="right" vertical="top"/>
    </xf>
    <xf numFmtId="165" fontId="20" fillId="0" borderId="16" xfId="9" applyNumberFormat="1" applyFont="1" applyBorder="1" applyAlignment="1">
      <alignment horizontal="right" vertical="top"/>
    </xf>
    <xf numFmtId="166" fontId="20" fillId="0" borderId="16" xfId="9" applyNumberFormat="1" applyFont="1" applyBorder="1" applyAlignment="1">
      <alignment horizontal="right" vertical="top"/>
    </xf>
    <xf numFmtId="165" fontId="20" fillId="0" borderId="17" xfId="9" applyNumberFormat="1" applyFont="1" applyBorder="1" applyAlignment="1">
      <alignment horizontal="right" vertical="top"/>
    </xf>
    <xf numFmtId="0" fontId="19" fillId="16" borderId="10" xfId="9" applyFont="1" applyFill="1" applyBorder="1" applyAlignment="1">
      <alignment horizontal="left" vertical="top" wrapText="1"/>
    </xf>
    <xf numFmtId="165" fontId="20" fillId="0" borderId="11" xfId="9" applyNumberFormat="1" applyFont="1" applyBorder="1" applyAlignment="1">
      <alignment horizontal="right" vertical="top"/>
    </xf>
    <xf numFmtId="165" fontId="20" fillId="0" borderId="12" xfId="9" applyNumberFormat="1" applyFont="1" applyBorder="1" applyAlignment="1">
      <alignment horizontal="right" vertical="top"/>
    </xf>
    <xf numFmtId="166" fontId="20" fillId="0" borderId="12" xfId="9" applyNumberFormat="1" applyFont="1" applyBorder="1" applyAlignment="1">
      <alignment horizontal="right" vertical="top"/>
    </xf>
    <xf numFmtId="165" fontId="20" fillId="0" borderId="13" xfId="9" applyNumberFormat="1" applyFont="1" applyBorder="1" applyAlignment="1">
      <alignment horizontal="right" vertical="top"/>
    </xf>
    <xf numFmtId="0" fontId="19" fillId="16" borderId="18" xfId="9" applyFont="1" applyFill="1" applyBorder="1" applyAlignment="1">
      <alignment horizontal="left" vertical="top" wrapText="1"/>
    </xf>
    <xf numFmtId="165" fontId="20" fillId="0" borderId="19" xfId="9" applyNumberFormat="1" applyFont="1" applyBorder="1" applyAlignment="1">
      <alignment horizontal="right" vertical="top"/>
    </xf>
    <xf numFmtId="165" fontId="20" fillId="0" borderId="20" xfId="9" applyNumberFormat="1" applyFont="1" applyBorder="1" applyAlignment="1">
      <alignment horizontal="right" vertical="top"/>
    </xf>
    <xf numFmtId="166" fontId="20" fillId="0" borderId="20" xfId="9" applyNumberFormat="1" applyFont="1" applyBorder="1" applyAlignment="1">
      <alignment horizontal="right" vertical="top"/>
    </xf>
    <xf numFmtId="165" fontId="20" fillId="0" borderId="21" xfId="9" applyNumberFormat="1" applyFont="1" applyBorder="1" applyAlignment="1">
      <alignment horizontal="right" vertical="top"/>
    </xf>
    <xf numFmtId="0" fontId="17" fillId="0" borderId="0" xfId="9" applyFont="1" applyAlignment="1">
      <alignment horizontal="center" wrapText="1"/>
    </xf>
    <xf numFmtId="2" fontId="15" fillId="0" borderId="0" xfId="9" applyNumberForma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4" fillId="11" borderId="0" xfId="5" applyFont="1" applyAlignment="1">
      <alignment horizontal="center"/>
    </xf>
    <xf numFmtId="0" fontId="4" fillId="15" borderId="0" xfId="8" applyFont="1" applyAlignment="1">
      <alignment horizontal="center"/>
    </xf>
    <xf numFmtId="0" fontId="4" fillId="12" borderId="0" xfId="6" applyFont="1" applyAlignment="1">
      <alignment horizontal="center"/>
    </xf>
    <xf numFmtId="0" fontId="4" fillId="9" borderId="0" xfId="3" applyFont="1" applyAlignment="1">
      <alignment horizontal="center"/>
    </xf>
    <xf numFmtId="0" fontId="16" fillId="0" borderId="0" xfId="9" applyFont="1" applyAlignment="1">
      <alignment horizontal="center" vertical="center" wrapText="1"/>
    </xf>
    <xf numFmtId="0" fontId="17" fillId="0" borderId="6" xfId="9" applyFont="1" applyBorder="1" applyAlignment="1">
      <alignment horizontal="center" vertical="center" wrapText="1"/>
    </xf>
    <xf numFmtId="0" fontId="17" fillId="0" borderId="4" xfId="9" applyFont="1" applyBorder="1" applyAlignment="1">
      <alignment horizontal="center" vertical="center" wrapText="1"/>
    </xf>
    <xf numFmtId="0" fontId="17" fillId="0" borderId="0" xfId="9" applyFont="1" applyAlignment="1">
      <alignment horizontal="center" vertical="center" wrapText="1"/>
    </xf>
  </cellXfs>
  <cellStyles count="10">
    <cellStyle name="20% - Accent1" xfId="3" builtinId="30"/>
    <cellStyle name="20% - Accent2" xfId="4" builtinId="34"/>
    <cellStyle name="20% - Accent4" xfId="8" builtinId="42"/>
    <cellStyle name="20% - Accent5" xfId="5" builtinId="46"/>
    <cellStyle name="20% - Accent6" xfId="6" builtinId="50"/>
    <cellStyle name="Good" xfId="1" builtinId="26"/>
    <cellStyle name="Neutral" xfId="2" builtinId="28"/>
    <cellStyle name="Normal" xfId="0" builtinId="0"/>
    <cellStyle name="Normal_t-test" xfId="9" xr:uid="{C9AB0396-CE29-4D3A-A04E-46694A1D85DF}"/>
    <cellStyle name="Percent" xfId="7" builtinId="5"/>
  </cellStyles>
  <dxfs count="42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[grouplanner_simulation_n35_results.xlsx]Fears!PivotTable5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PT"/>
              <a:t>Fears/Phobias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PT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PT"/>
            </a:p>
          </c:txPr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2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  <c:pivotFmt>
        <c:idx val="3"/>
        <c:spPr>
          <a:gradFill rotWithShape="1">
            <a:gsLst>
              <a:gs pos="0">
                <a:schemeClr val="accent6">
                  <a:satMod val="103000"/>
                  <a:lumMod val="102000"/>
                  <a:tint val="94000"/>
                </a:schemeClr>
              </a:gs>
              <a:gs pos="50000">
                <a:schemeClr val="accent6">
                  <a:satMod val="110000"/>
                  <a:lumMod val="100000"/>
                  <a:shade val="100000"/>
                </a:schemeClr>
              </a:gs>
              <a:gs pos="100000">
                <a:schemeClr val="accent6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7.9308144850924217E-2"/>
          <c:y val="0.16425682650851162"/>
          <c:w val="0.61868223076870144"/>
          <c:h val="0.76397374788583083"/>
        </c:manualLayout>
      </c:layout>
      <c:doughnutChart>
        <c:varyColors val="1"/>
        <c:ser>
          <c:idx val="0"/>
          <c:order val="0"/>
          <c:tx>
            <c:strRef>
              <c:f>Fears!$B$3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75-40F3-BEF1-4061E860B5A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75-40F3-BEF1-4061E860B5A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B75-40F3-BEF1-4061E860B5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Fears!$A$4:$A$6</c:f>
              <c:strCache>
                <c:ptCount val="3"/>
                <c:pt idx="0">
                  <c:v>Heights</c:v>
                </c:pt>
                <c:pt idx="1">
                  <c:v>Heights and Confined spaces</c:v>
                </c:pt>
                <c:pt idx="2">
                  <c:v>None</c:v>
                </c:pt>
              </c:strCache>
            </c:strRef>
          </c:cat>
          <c:val>
            <c:numRef>
              <c:f>Fears!$B$4:$B$6</c:f>
              <c:numCache>
                <c:formatCode>General</c:formatCode>
                <c:ptCount val="3"/>
                <c:pt idx="0">
                  <c:v>7</c:v>
                </c:pt>
                <c:pt idx="1">
                  <c:v>2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5-4531-8111-D7191FED865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61118522143606"/>
          <c:y val="0.2216561747262312"/>
          <c:w val="0.2790222105570106"/>
          <c:h val="0.705659170495718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Cultural</a:t>
            </a:r>
            <a:r>
              <a:rPr lang="pt-PT" baseline="0"/>
              <a:t> 19 Sg4</a:t>
            </a:r>
            <a:endParaRPr lang="pt-PT"/>
          </a:p>
        </c:rich>
      </c:tx>
      <c:layout>
        <c:manualLayout>
          <c:xMode val="edge"/>
          <c:yMode val="edge"/>
          <c:x val="0.4935676583395619"/>
          <c:y val="4.62748727440999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11017848984868928"/>
          <c:y val="0.10885198234996192"/>
          <c:w val="0.67227293606924043"/>
          <c:h val="0.86495461783149385"/>
        </c:manualLayout>
      </c:layout>
      <c:radarChart>
        <c:radarStyle val="marker"/>
        <c:varyColors val="0"/>
        <c:ser>
          <c:idx val="0"/>
          <c:order val="0"/>
          <c:tx>
            <c:strRef>
              <c:f>Radars!$B$17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Radars!$F$3:$J$3</c15:sqref>
                  </c15:fullRef>
                </c:ext>
              </c:extLst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Radars!$F$17:$J$17</c15:sqref>
                  </c15:fullRef>
                </c:ext>
              </c:extLst>
              <c:f>Radars!$F$17:$J$17</c:f>
              <c:numCache>
                <c:formatCode>General</c:formatCode>
                <c:ptCount val="5"/>
                <c:pt idx="0">
                  <c:v>0.93</c:v>
                </c:pt>
                <c:pt idx="1">
                  <c:v>0.53</c:v>
                </c:pt>
                <c:pt idx="2">
                  <c:v>0.47</c:v>
                </c:pt>
                <c:pt idx="3">
                  <c:v>0.75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3-4EE8-B91C-24EF946E685B}"/>
            </c:ext>
          </c:extLst>
        </c:ser>
        <c:ser>
          <c:idx val="1"/>
          <c:order val="1"/>
          <c:tx>
            <c:strRef>
              <c:f>Radars!$B$18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Radars!$F$3:$J$3</c15:sqref>
                  </c15:fullRef>
                </c:ext>
              </c:extLst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Radars!$F$18:$K$18</c15:sqref>
                  </c15:fullRef>
                </c:ext>
              </c:extLst>
              <c:f>Radars!$F$18:$J$18</c:f>
              <c:numCache>
                <c:formatCode>General</c:formatCode>
                <c:ptCount val="5"/>
                <c:pt idx="0">
                  <c:v>0.5</c:v>
                </c:pt>
                <c:pt idx="1">
                  <c:v>0.47</c:v>
                </c:pt>
                <c:pt idx="2">
                  <c:v>0.81</c:v>
                </c:pt>
                <c:pt idx="3">
                  <c:v>0.64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B3-4EE8-B91C-24EF946E685B}"/>
            </c:ext>
          </c:extLst>
        </c:ser>
        <c:ser>
          <c:idx val="2"/>
          <c:order val="2"/>
          <c:tx>
            <c:strRef>
              <c:f>Radars!$B$19</c:f>
              <c:strCache>
                <c:ptCount val="1"/>
                <c:pt idx="0">
                  <c:v>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Radars!$F$3:$J$3</c15:sqref>
                  </c15:fullRef>
                </c:ext>
              </c:extLst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Radars!$F$19:$J$19</c15:sqref>
                  </c15:fullRef>
                </c:ext>
              </c:extLst>
              <c:f>Radars!$F$19:$J$19</c:f>
              <c:numCache>
                <c:formatCode>General</c:formatCode>
                <c:ptCount val="5"/>
                <c:pt idx="0">
                  <c:v>0.55000000000000004</c:v>
                </c:pt>
                <c:pt idx="1">
                  <c:v>0.53</c:v>
                </c:pt>
                <c:pt idx="2">
                  <c:v>0.81</c:v>
                </c:pt>
                <c:pt idx="3">
                  <c:v>0.57999999999999996</c:v>
                </c:pt>
                <c:pt idx="4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B3-4EE8-B91C-24EF946E685B}"/>
            </c:ext>
          </c:extLst>
        </c:ser>
        <c:ser>
          <c:idx val="3"/>
          <c:order val="3"/>
          <c:tx>
            <c:strRef>
              <c:f>Radars!$B$20</c:f>
              <c:strCache>
                <c:ptCount val="1"/>
                <c:pt idx="0">
                  <c:v>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O</c:v>
              </c:pt>
              <c:pt idx="1">
                <c:v>C</c:v>
              </c:pt>
              <c:pt idx="2">
                <c:v>E</c:v>
              </c:pt>
              <c:pt idx="3">
                <c:v>A</c:v>
              </c:pt>
              <c:pt idx="4">
                <c:v>N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Radars!$F$20:$J$20</c15:sqref>
                  </c15:fullRef>
                </c:ext>
              </c:extLst>
              <c:f>Radars!$F$20:$J$20</c:f>
              <c:numCache>
                <c:formatCode>General</c:formatCode>
                <c:ptCount val="5"/>
                <c:pt idx="0">
                  <c:v>0.63</c:v>
                </c:pt>
                <c:pt idx="1">
                  <c:v>0.36</c:v>
                </c:pt>
                <c:pt idx="2">
                  <c:v>0.78</c:v>
                </c:pt>
                <c:pt idx="3">
                  <c:v>0.75</c:v>
                </c:pt>
                <c:pt idx="4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B3-4EE8-B91C-24EF946E685B}"/>
            </c:ext>
          </c:extLst>
        </c:ser>
        <c:ser>
          <c:idx val="4"/>
          <c:order val="4"/>
          <c:tx>
            <c:strRef>
              <c:f>Radars!$B$21</c:f>
              <c:strCache>
                <c:ptCount val="1"/>
                <c:pt idx="0">
                  <c:v>31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O</c:v>
              </c:pt>
              <c:pt idx="1">
                <c:v>C</c:v>
              </c:pt>
              <c:pt idx="2">
                <c:v>E</c:v>
              </c:pt>
              <c:pt idx="3">
                <c:v>A</c:v>
              </c:pt>
              <c:pt idx="4">
                <c:v>N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Radars!$F$21:$J$21</c15:sqref>
                  </c15:fullRef>
                </c:ext>
              </c:extLst>
              <c:f>Radars!$F$21:$J$21</c:f>
              <c:numCache>
                <c:formatCode>General</c:formatCode>
                <c:ptCount val="5"/>
                <c:pt idx="0">
                  <c:v>0.7</c:v>
                </c:pt>
                <c:pt idx="1">
                  <c:v>0.72</c:v>
                </c:pt>
                <c:pt idx="2">
                  <c:v>0.78</c:v>
                </c:pt>
                <c:pt idx="3">
                  <c:v>0.86</c:v>
                </c:pt>
                <c:pt idx="4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3-4EE8-B91C-24EF946E685B}"/>
            </c:ext>
          </c:extLst>
        </c:ser>
        <c:ser>
          <c:idx val="5"/>
          <c:order val="5"/>
          <c:tx>
            <c:strRef>
              <c:f>Radars!$B$22</c:f>
              <c:strCache>
                <c:ptCount val="1"/>
                <c:pt idx="0">
                  <c:v>35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O</c:v>
              </c:pt>
              <c:pt idx="1">
                <c:v>C</c:v>
              </c:pt>
              <c:pt idx="2">
                <c:v>E</c:v>
              </c:pt>
              <c:pt idx="3">
                <c:v>A</c:v>
              </c:pt>
              <c:pt idx="4">
                <c:v>N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Radars!$F$22:$J$22</c15:sqref>
                  </c15:fullRef>
                </c:ext>
              </c:extLst>
              <c:f>Radars!$F$22:$J$22</c:f>
              <c:numCache>
                <c:formatCode>General</c:formatCode>
                <c:ptCount val="5"/>
                <c:pt idx="0">
                  <c:v>0.68</c:v>
                </c:pt>
                <c:pt idx="1">
                  <c:v>0.53</c:v>
                </c:pt>
                <c:pt idx="2">
                  <c:v>0.75</c:v>
                </c:pt>
                <c:pt idx="3">
                  <c:v>0.81</c:v>
                </c:pt>
                <c:pt idx="4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B3-4EE8-B91C-24EF946E685B}"/>
            </c:ext>
          </c:extLst>
        </c:ser>
        <c:ser>
          <c:idx val="6"/>
          <c:order val="6"/>
          <c:tx>
            <c:strRef>
              <c:f>Radars!$B$23</c:f>
              <c:strCache>
                <c:ptCount val="1"/>
                <c:pt idx="0">
                  <c:v>36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5"/>
              <c:pt idx="0">
                <c:v>O</c:v>
              </c:pt>
              <c:pt idx="1">
                <c:v>C</c:v>
              </c:pt>
              <c:pt idx="2">
                <c:v>E</c:v>
              </c:pt>
              <c:pt idx="3">
                <c:v>A</c:v>
              </c:pt>
              <c:pt idx="4">
                <c:v>N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Radars!$F$23:$J$23</c15:sqref>
                  </c15:fullRef>
                </c:ext>
              </c:extLst>
              <c:f>Radars!$F$23:$J$23</c:f>
              <c:numCache>
                <c:formatCode>General</c:formatCode>
                <c:ptCount val="5"/>
                <c:pt idx="0">
                  <c:v>0.85</c:v>
                </c:pt>
                <c:pt idx="1">
                  <c:v>0.44</c:v>
                </c:pt>
                <c:pt idx="2">
                  <c:v>0.72</c:v>
                </c:pt>
                <c:pt idx="3">
                  <c:v>0.67</c:v>
                </c:pt>
                <c:pt idx="4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B3-4EE8-B91C-24EF946E6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383424"/>
        <c:axId val="1679380064"/>
      </c:radarChart>
      <c:catAx>
        <c:axId val="167938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79380064"/>
        <c:crosses val="autoZero"/>
        <c:auto val="1"/>
        <c:lblAlgn val="ctr"/>
        <c:lblOffset val="100"/>
        <c:noMultiLvlLbl val="0"/>
      </c:catAx>
      <c:valAx>
        <c:axId val="167938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7938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Cultural</a:t>
            </a:r>
            <a:r>
              <a:rPr lang="pt-PT" baseline="0"/>
              <a:t> 2 Sg5</a:t>
            </a:r>
            <a:endParaRPr lang="pt-PT"/>
          </a:p>
        </c:rich>
      </c:tx>
      <c:layout>
        <c:manualLayout>
          <c:xMode val="edge"/>
          <c:yMode val="edge"/>
          <c:x val="0.4935676583395619"/>
          <c:y val="4.62748727440999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11017848984868928"/>
          <c:y val="0.10885198234996192"/>
          <c:w val="0.67227293606924043"/>
          <c:h val="0.86495461783149385"/>
        </c:manualLayout>
      </c:layout>
      <c:radarChart>
        <c:radarStyle val="marker"/>
        <c:varyColors val="0"/>
        <c:ser>
          <c:idx val="0"/>
          <c:order val="0"/>
          <c:tx>
            <c:strRef>
              <c:f>Radars!$B$24</c:f>
              <c:strCache>
                <c:ptCount val="1"/>
                <c:pt idx="0">
                  <c:v>11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Radars!$F$24:$J$24</c:f>
              <c:numCache>
                <c:formatCode>General</c:formatCode>
                <c:ptCount val="5"/>
                <c:pt idx="0">
                  <c:v>0.57999999999999996</c:v>
                </c:pt>
                <c:pt idx="1">
                  <c:v>0.86</c:v>
                </c:pt>
                <c:pt idx="2">
                  <c:v>0.47</c:v>
                </c:pt>
                <c:pt idx="3">
                  <c:v>0.69</c:v>
                </c:pt>
                <c:pt idx="4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0-43A8-86BE-BC1E08CEE4F5}"/>
            </c:ext>
          </c:extLst>
        </c:ser>
        <c:ser>
          <c:idx val="1"/>
          <c:order val="1"/>
          <c:tx>
            <c:strRef>
              <c:f>Radars!$B$25</c:f>
              <c:strCache>
                <c:ptCount val="1"/>
                <c:pt idx="0">
                  <c:v>15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Radars!$F$25:$J$25</c:f>
              <c:numCache>
                <c:formatCode>General</c:formatCode>
                <c:ptCount val="5"/>
                <c:pt idx="0">
                  <c:v>0.68</c:v>
                </c:pt>
                <c:pt idx="1">
                  <c:v>0.75</c:v>
                </c:pt>
                <c:pt idx="2">
                  <c:v>0.47</c:v>
                </c:pt>
                <c:pt idx="3">
                  <c:v>0.64</c:v>
                </c:pt>
                <c:pt idx="4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00-43A8-86BE-BC1E08CEE4F5}"/>
            </c:ext>
          </c:extLst>
        </c:ser>
        <c:ser>
          <c:idx val="2"/>
          <c:order val="2"/>
          <c:tx>
            <c:strRef>
              <c:f>Radars!$B$26</c:f>
              <c:strCache>
                <c:ptCount val="1"/>
                <c:pt idx="0">
                  <c:v>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Radars!$F$26:$J$26</c:f>
              <c:numCache>
                <c:formatCode>General</c:formatCode>
                <c:ptCount val="5"/>
                <c:pt idx="0">
                  <c:v>0.7</c:v>
                </c:pt>
                <c:pt idx="1">
                  <c:v>0.83</c:v>
                </c:pt>
                <c:pt idx="2">
                  <c:v>0.47</c:v>
                </c:pt>
                <c:pt idx="3">
                  <c:v>0.69</c:v>
                </c:pt>
                <c:pt idx="4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00-43A8-86BE-BC1E08CEE4F5}"/>
            </c:ext>
          </c:extLst>
        </c:ser>
        <c:ser>
          <c:idx val="3"/>
          <c:order val="3"/>
          <c:tx>
            <c:strRef>
              <c:f>Radars!$B$27</c:f>
              <c:strCache>
                <c:ptCount val="1"/>
                <c:pt idx="0">
                  <c:v>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Radars!$F$27:$J$27</c:f>
              <c:numCache>
                <c:formatCode>General</c:formatCode>
                <c:ptCount val="5"/>
                <c:pt idx="0">
                  <c:v>0.9</c:v>
                </c:pt>
                <c:pt idx="1">
                  <c:v>0.81</c:v>
                </c:pt>
                <c:pt idx="2">
                  <c:v>0.59</c:v>
                </c:pt>
                <c:pt idx="3">
                  <c:v>0.72</c:v>
                </c:pt>
                <c:pt idx="4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00-43A8-86BE-BC1E08CEE4F5}"/>
            </c:ext>
          </c:extLst>
        </c:ser>
        <c:ser>
          <c:idx val="4"/>
          <c:order val="4"/>
          <c:tx>
            <c:strRef>
              <c:f>Radars!$B$28</c:f>
              <c:strCache>
                <c:ptCount val="1"/>
                <c:pt idx="0">
                  <c:v>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Radars!$F$28:$J$28</c:f>
              <c:numCache>
                <c:formatCode>General</c:formatCode>
                <c:ptCount val="5"/>
                <c:pt idx="0">
                  <c:v>0.75</c:v>
                </c:pt>
                <c:pt idx="1">
                  <c:v>0.97</c:v>
                </c:pt>
                <c:pt idx="2">
                  <c:v>0.72</c:v>
                </c:pt>
                <c:pt idx="3">
                  <c:v>0.61</c:v>
                </c:pt>
                <c:pt idx="4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00-43A8-86BE-BC1E08CEE4F5}"/>
            </c:ext>
          </c:extLst>
        </c:ser>
        <c:ser>
          <c:idx val="5"/>
          <c:order val="5"/>
          <c:tx>
            <c:strRef>
              <c:f>Radars!$B$29</c:f>
              <c:strCache>
                <c:ptCount val="1"/>
                <c:pt idx="0">
                  <c:v>32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Radars!$F$29:$J$29</c:f>
              <c:numCache>
                <c:formatCode>General</c:formatCode>
                <c:ptCount val="5"/>
                <c:pt idx="0">
                  <c:v>0.55000000000000004</c:v>
                </c:pt>
                <c:pt idx="1">
                  <c:v>0.89</c:v>
                </c:pt>
                <c:pt idx="2">
                  <c:v>0.44</c:v>
                </c:pt>
                <c:pt idx="3">
                  <c:v>0.57999999999999996</c:v>
                </c:pt>
                <c:pt idx="4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00-43A8-86BE-BC1E08CEE4F5}"/>
            </c:ext>
          </c:extLst>
        </c:ser>
        <c:ser>
          <c:idx val="6"/>
          <c:order val="6"/>
          <c:tx>
            <c:strRef>
              <c:f>Radars!$B$30</c:f>
              <c:strCache>
                <c:ptCount val="1"/>
                <c:pt idx="0">
                  <c:v>33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Radars!$F$30:$J$30</c:f>
              <c:numCache>
                <c:formatCode>General</c:formatCode>
                <c:ptCount val="5"/>
                <c:pt idx="0">
                  <c:v>0.52</c:v>
                </c:pt>
                <c:pt idx="1">
                  <c:v>0.89</c:v>
                </c:pt>
                <c:pt idx="2">
                  <c:v>0.63</c:v>
                </c:pt>
                <c:pt idx="3">
                  <c:v>0.67</c:v>
                </c:pt>
                <c:pt idx="4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300-43A8-86BE-BC1E08CEE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383424"/>
        <c:axId val="1679380064"/>
      </c:radarChart>
      <c:catAx>
        <c:axId val="167938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79380064"/>
        <c:crosses val="autoZero"/>
        <c:auto val="1"/>
        <c:lblAlgn val="ctr"/>
        <c:lblOffset val="100"/>
        <c:noMultiLvlLbl val="0"/>
      </c:catAx>
      <c:valAx>
        <c:axId val="167938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7938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Cultural</a:t>
            </a:r>
            <a:r>
              <a:rPr lang="pt-PT" baseline="0"/>
              <a:t> 22 Sg6</a:t>
            </a:r>
            <a:endParaRPr lang="pt-PT"/>
          </a:p>
        </c:rich>
      </c:tx>
      <c:layout>
        <c:manualLayout>
          <c:xMode val="edge"/>
          <c:yMode val="edge"/>
          <c:x val="0.4935676583395619"/>
          <c:y val="4.62748727440999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10620182006226776"/>
          <c:y val="0.10885198234996192"/>
          <c:w val="0.67227293606924043"/>
          <c:h val="0.86495461783149385"/>
        </c:manualLayout>
      </c:layout>
      <c:radarChart>
        <c:radarStyle val="marker"/>
        <c:varyColors val="0"/>
        <c:ser>
          <c:idx val="0"/>
          <c:order val="0"/>
          <c:tx>
            <c:strRef>
              <c:f>Radars!$B$31</c:f>
              <c:strCache>
                <c:ptCount val="1"/>
                <c:pt idx="0">
                  <c:v>10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Radars!$F$31:$J$31</c:f>
              <c:numCache>
                <c:formatCode>General</c:formatCode>
                <c:ptCount val="5"/>
                <c:pt idx="0">
                  <c:v>0.5</c:v>
                </c:pt>
                <c:pt idx="1">
                  <c:v>0.36</c:v>
                </c:pt>
                <c:pt idx="2">
                  <c:v>0.19</c:v>
                </c:pt>
                <c:pt idx="3">
                  <c:v>0.44</c:v>
                </c:pt>
                <c:pt idx="4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7-45D0-9AA8-89A873CA986C}"/>
            </c:ext>
          </c:extLst>
        </c:ser>
        <c:ser>
          <c:idx val="1"/>
          <c:order val="1"/>
          <c:tx>
            <c:strRef>
              <c:f>Radars!$B$32</c:f>
              <c:strCache>
                <c:ptCount val="1"/>
                <c:pt idx="0">
                  <c:v>12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Radars!$F$32:$J$32</c:f>
              <c:numCache>
                <c:formatCode>General</c:formatCode>
                <c:ptCount val="5"/>
                <c:pt idx="0">
                  <c:v>0.7</c:v>
                </c:pt>
                <c:pt idx="1">
                  <c:v>0.5</c:v>
                </c:pt>
                <c:pt idx="2">
                  <c:v>0.34</c:v>
                </c:pt>
                <c:pt idx="3">
                  <c:v>0.61</c:v>
                </c:pt>
                <c:pt idx="4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C7-45D0-9AA8-89A873CA986C}"/>
            </c:ext>
          </c:extLst>
        </c:ser>
        <c:ser>
          <c:idx val="2"/>
          <c:order val="2"/>
          <c:tx>
            <c:strRef>
              <c:f>Radars!$B$33</c:f>
              <c:strCache>
                <c:ptCount val="1"/>
                <c:pt idx="0">
                  <c:v>17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Radars!$F$33:$J$33</c:f>
              <c:numCache>
                <c:formatCode>General</c:formatCode>
                <c:ptCount val="5"/>
                <c:pt idx="0">
                  <c:v>0.7</c:v>
                </c:pt>
                <c:pt idx="1">
                  <c:v>0.53</c:v>
                </c:pt>
                <c:pt idx="2">
                  <c:v>0.5</c:v>
                </c:pt>
                <c:pt idx="3">
                  <c:v>0.56000000000000005</c:v>
                </c:pt>
                <c:pt idx="4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C7-45D0-9AA8-89A873CA9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383424"/>
        <c:axId val="1679380064"/>
      </c:radarChart>
      <c:catAx>
        <c:axId val="167938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79380064"/>
        <c:crosses val="autoZero"/>
        <c:auto val="1"/>
        <c:lblAlgn val="ctr"/>
        <c:lblOffset val="100"/>
        <c:noMultiLvlLbl val="0"/>
      </c:catAx>
      <c:valAx>
        <c:axId val="167938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7938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Cultural</a:t>
            </a:r>
            <a:r>
              <a:rPr lang="pt-PT" baseline="0"/>
              <a:t> 8 Sg7</a:t>
            </a:r>
            <a:endParaRPr lang="pt-P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9.5904484466118364E-2"/>
          <c:y val="0.18797562301006954"/>
          <c:w val="0.68550595764998734"/>
          <c:h val="0.74562151477244132"/>
        </c:manualLayout>
      </c:layout>
      <c:radarChart>
        <c:radarStyle val="marker"/>
        <c:varyColors val="0"/>
        <c:ser>
          <c:idx val="0"/>
          <c:order val="0"/>
          <c:tx>
            <c:strRef>
              <c:f>Radars!$B$34</c:f>
              <c:strCache>
                <c:ptCount val="1"/>
                <c:pt idx="0">
                  <c:v>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Radars!$F$34:$J$34</c:f>
              <c:numCache>
                <c:formatCode>General</c:formatCode>
                <c:ptCount val="5"/>
                <c:pt idx="0">
                  <c:v>0.5</c:v>
                </c:pt>
                <c:pt idx="1">
                  <c:v>0.56000000000000005</c:v>
                </c:pt>
                <c:pt idx="2">
                  <c:v>0.31</c:v>
                </c:pt>
                <c:pt idx="3">
                  <c:v>0.72</c:v>
                </c:pt>
                <c:pt idx="4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2-4F82-8C8E-CC899FF98A56}"/>
            </c:ext>
          </c:extLst>
        </c:ser>
        <c:ser>
          <c:idx val="1"/>
          <c:order val="1"/>
          <c:tx>
            <c:strRef>
              <c:f>Radars!$B$35</c:f>
              <c:strCache>
                <c:ptCount val="1"/>
                <c:pt idx="0">
                  <c:v>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Radars!$F$35:$J$35</c:f>
              <c:numCache>
                <c:formatCode>General</c:formatCode>
                <c:ptCount val="5"/>
                <c:pt idx="0">
                  <c:v>0.75</c:v>
                </c:pt>
                <c:pt idx="1">
                  <c:v>0.42</c:v>
                </c:pt>
                <c:pt idx="2">
                  <c:v>0.22</c:v>
                </c:pt>
                <c:pt idx="3">
                  <c:v>0.83</c:v>
                </c:pt>
                <c:pt idx="4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62-4F82-8C8E-CC899FF98A56}"/>
            </c:ext>
          </c:extLst>
        </c:ser>
        <c:ser>
          <c:idx val="2"/>
          <c:order val="2"/>
          <c:tx>
            <c:strRef>
              <c:f>Radars!$B$36</c:f>
              <c:strCache>
                <c:ptCount val="1"/>
                <c:pt idx="0">
                  <c:v>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Radars!$F$36:$J$36</c:f>
              <c:numCache>
                <c:formatCode>General</c:formatCode>
                <c:ptCount val="5"/>
                <c:pt idx="0">
                  <c:v>0.6</c:v>
                </c:pt>
                <c:pt idx="1">
                  <c:v>0.33</c:v>
                </c:pt>
                <c:pt idx="2">
                  <c:v>0.44</c:v>
                </c:pt>
                <c:pt idx="3">
                  <c:v>0.94</c:v>
                </c:pt>
                <c:pt idx="4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2-4F82-8C8E-CC899FF98A56}"/>
            </c:ext>
          </c:extLst>
        </c:ser>
        <c:ser>
          <c:idx val="3"/>
          <c:order val="3"/>
          <c:tx>
            <c:strRef>
              <c:f>Radars!$B$37</c:f>
              <c:strCache>
                <c:ptCount val="1"/>
                <c:pt idx="0">
                  <c:v>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Radars!$F$37:$J$37</c:f>
              <c:numCache>
                <c:formatCode>General</c:formatCode>
                <c:ptCount val="5"/>
                <c:pt idx="0">
                  <c:v>0.57999998331069902</c:v>
                </c:pt>
                <c:pt idx="1">
                  <c:v>0.28000000119209301</c:v>
                </c:pt>
                <c:pt idx="2">
                  <c:v>0.46999999880790699</c:v>
                </c:pt>
                <c:pt idx="3">
                  <c:v>0.68999999761581399</c:v>
                </c:pt>
                <c:pt idx="4">
                  <c:v>0.46999999880790699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62-4F82-8C8E-CC899FF98A56}"/>
            </c:ext>
          </c:extLst>
        </c:ser>
        <c:ser>
          <c:idx val="4"/>
          <c:order val="4"/>
          <c:tx>
            <c:strRef>
              <c:f>Radars!$B$38</c:f>
              <c:strCache>
                <c:ptCount val="1"/>
                <c:pt idx="0">
                  <c:v>30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Radars!$F$38:$J$38</c:f>
              <c:numCache>
                <c:formatCode>General</c:formatCode>
                <c:ptCount val="5"/>
                <c:pt idx="0">
                  <c:v>0.6</c:v>
                </c:pt>
                <c:pt idx="1">
                  <c:v>0.44</c:v>
                </c:pt>
                <c:pt idx="2">
                  <c:v>0.28000000000000003</c:v>
                </c:pt>
                <c:pt idx="3">
                  <c:v>0.69</c:v>
                </c:pt>
                <c:pt idx="4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62-4F82-8C8E-CC899FF98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383424"/>
        <c:axId val="1679380064"/>
      </c:radarChart>
      <c:catAx>
        <c:axId val="167938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79380064"/>
        <c:crosses val="autoZero"/>
        <c:auto val="1"/>
        <c:lblAlgn val="ctr"/>
        <c:lblOffset val="100"/>
        <c:noMultiLvlLbl val="0"/>
      </c:catAx>
      <c:valAx>
        <c:axId val="167938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7938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504628511955535"/>
          <c:y val="0.38557074761208349"/>
          <c:w val="0.16623225753780699"/>
          <c:h val="0.390808663970269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[grouplanner_simulation_n35_results.xlsx]Travel companions!PivotTable19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Travel companions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2">
                  <a:lumMod val="110000"/>
                  <a:satMod val="105000"/>
                  <a:tint val="67000"/>
                </a:schemeClr>
              </a:gs>
              <a:gs pos="50000">
                <a:schemeClr val="accent2">
                  <a:lumMod val="105000"/>
                  <a:satMod val="103000"/>
                  <a:tint val="73000"/>
                </a:schemeClr>
              </a:gs>
              <a:gs pos="100000">
                <a:schemeClr val="accent2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2">
                <a:shade val="9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'Travel companions'!$B$1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'Travel companions'!$A$2:$A$6</c:f>
              <c:strCache>
                <c:ptCount val="5"/>
                <c:pt idx="0">
                  <c:v>Friends</c:v>
                </c:pt>
                <c:pt idx="1">
                  <c:v>Partner</c:v>
                </c:pt>
                <c:pt idx="2">
                  <c:v>Partner and children</c:v>
                </c:pt>
                <c:pt idx="3">
                  <c:v>Relatives</c:v>
                </c:pt>
                <c:pt idx="4">
                  <c:v>No one</c:v>
                </c:pt>
              </c:strCache>
            </c:strRef>
          </c:cat>
          <c:val>
            <c:numRef>
              <c:f>'Travel companions'!$B$2:$B$6</c:f>
              <c:numCache>
                <c:formatCode>General</c:formatCode>
                <c:ptCount val="5"/>
                <c:pt idx="0">
                  <c:v>2</c:v>
                </c:pt>
                <c:pt idx="1">
                  <c:v>9</c:v>
                </c:pt>
                <c:pt idx="2">
                  <c:v>9</c:v>
                </c:pt>
                <c:pt idx="3">
                  <c:v>12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B-4180-82EA-B08346DF21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72260800"/>
        <c:axId val="2127040352"/>
      </c:barChart>
      <c:catAx>
        <c:axId val="472260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27040352"/>
        <c:crosses val="autoZero"/>
        <c:auto val="1"/>
        <c:lblAlgn val="ctr"/>
        <c:lblOffset val="100"/>
        <c:noMultiLvlLbl val="0"/>
      </c:catAx>
      <c:valAx>
        <c:axId val="212704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226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pivotSource>
    <c:name>[grouplanner_simulation_n35_results.xlsx]Lives with!PivotTable24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Lives with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5">
                  <a:lumMod val="110000"/>
                  <a:satMod val="105000"/>
                  <a:tint val="67000"/>
                </a:schemeClr>
              </a:gs>
              <a:gs pos="50000">
                <a:schemeClr val="accent5">
                  <a:lumMod val="105000"/>
                  <a:satMod val="103000"/>
                  <a:tint val="73000"/>
                </a:schemeClr>
              </a:gs>
              <a:gs pos="100000">
                <a:schemeClr val="accent5">
                  <a:lumMod val="105000"/>
                  <a:satMod val="109000"/>
                  <a:tint val="81000"/>
                </a:schemeClr>
              </a:gs>
            </a:gsLst>
            <a:lin ang="5400000" scaled="0"/>
          </a:gradFill>
          <a:ln w="9525" cap="flat" cmpd="sng" algn="ctr">
            <a:solidFill>
              <a:schemeClr val="accent5">
                <a:shade val="9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'Lives with'!$B$1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'Lives with'!$A$2:$A$8</c:f>
              <c:strCache>
                <c:ptCount val="7"/>
                <c:pt idx="0">
                  <c:v>Friends</c:v>
                </c:pt>
                <c:pt idx="1">
                  <c:v>Partner</c:v>
                </c:pt>
                <c:pt idx="2">
                  <c:v>Children</c:v>
                </c:pt>
                <c:pt idx="3">
                  <c:v>Wife/Husband</c:v>
                </c:pt>
                <c:pt idx="4">
                  <c:v>Other relatives</c:v>
                </c:pt>
                <c:pt idx="5">
                  <c:v>Parents</c:v>
                </c:pt>
                <c:pt idx="6">
                  <c:v>Alone</c:v>
                </c:pt>
              </c:strCache>
            </c:strRef>
          </c:cat>
          <c:val>
            <c:numRef>
              <c:f>'Lives with'!$B$2:$B$8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14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9-4B30-9F0E-3C37289B1C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70456112"/>
        <c:axId val="2134723296"/>
      </c:barChart>
      <c:catAx>
        <c:axId val="370456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134723296"/>
        <c:crosses val="autoZero"/>
        <c:auto val="1"/>
        <c:lblAlgn val="ctr"/>
        <c:lblOffset val="100"/>
        <c:noMultiLvlLbl val="0"/>
      </c:catAx>
      <c:valAx>
        <c:axId val="213472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7045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'Dataset-PT'!$B$1</c:f>
              <c:strCache>
                <c:ptCount val="1"/>
                <c:pt idx="0">
                  <c:v>2- Idade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1270">
                <a:solidFill>
                  <a:schemeClr val="accent2"/>
                </a:solidFill>
              </a:ln>
              <a:effectLst>
                <a:glow rad="63500">
                  <a:schemeClr val="accent2">
                    <a:satMod val="175000"/>
                    <a:alpha val="40000"/>
                  </a:schemeClr>
                </a:glow>
              </a:effectLst>
            </c:spPr>
          </c:marker>
          <c:yVal>
            <c:numRef>
              <c:f>'Dataset-PT'!$B$2:$B$36</c:f>
              <c:numCache>
                <c:formatCode>General</c:formatCode>
                <c:ptCount val="35"/>
                <c:pt idx="0">
                  <c:v>43</c:v>
                </c:pt>
                <c:pt idx="1">
                  <c:v>33</c:v>
                </c:pt>
                <c:pt idx="2">
                  <c:v>18</c:v>
                </c:pt>
                <c:pt idx="3">
                  <c:v>26</c:v>
                </c:pt>
                <c:pt idx="4">
                  <c:v>22</c:v>
                </c:pt>
                <c:pt idx="5">
                  <c:v>21</c:v>
                </c:pt>
                <c:pt idx="6">
                  <c:v>56</c:v>
                </c:pt>
                <c:pt idx="7">
                  <c:v>21</c:v>
                </c:pt>
                <c:pt idx="8">
                  <c:v>22</c:v>
                </c:pt>
                <c:pt idx="9">
                  <c:v>32</c:v>
                </c:pt>
                <c:pt idx="10">
                  <c:v>40</c:v>
                </c:pt>
                <c:pt idx="11">
                  <c:v>23</c:v>
                </c:pt>
                <c:pt idx="12">
                  <c:v>23</c:v>
                </c:pt>
                <c:pt idx="13">
                  <c:v>30</c:v>
                </c:pt>
                <c:pt idx="14">
                  <c:v>56</c:v>
                </c:pt>
                <c:pt idx="15">
                  <c:v>25</c:v>
                </c:pt>
                <c:pt idx="16">
                  <c:v>22</c:v>
                </c:pt>
                <c:pt idx="17">
                  <c:v>49</c:v>
                </c:pt>
                <c:pt idx="18">
                  <c:v>25</c:v>
                </c:pt>
                <c:pt idx="19">
                  <c:v>42</c:v>
                </c:pt>
                <c:pt idx="20">
                  <c:v>24</c:v>
                </c:pt>
                <c:pt idx="21">
                  <c:v>39</c:v>
                </c:pt>
                <c:pt idx="22">
                  <c:v>26</c:v>
                </c:pt>
                <c:pt idx="23">
                  <c:v>24</c:v>
                </c:pt>
                <c:pt idx="24">
                  <c:v>22</c:v>
                </c:pt>
                <c:pt idx="25">
                  <c:v>18</c:v>
                </c:pt>
                <c:pt idx="26">
                  <c:v>44</c:v>
                </c:pt>
                <c:pt idx="27">
                  <c:v>47</c:v>
                </c:pt>
                <c:pt idx="28">
                  <c:v>68</c:v>
                </c:pt>
                <c:pt idx="29">
                  <c:v>39</c:v>
                </c:pt>
                <c:pt idx="30">
                  <c:v>39</c:v>
                </c:pt>
                <c:pt idx="31">
                  <c:v>64</c:v>
                </c:pt>
                <c:pt idx="32">
                  <c:v>41</c:v>
                </c:pt>
                <c:pt idx="33">
                  <c:v>31</c:v>
                </c:pt>
                <c:pt idx="34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54-43B4-A6DB-64731207B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251231"/>
        <c:axId val="527274863"/>
      </c:scatterChart>
      <c:valAx>
        <c:axId val="2115251231"/>
        <c:scaling>
          <c:orientation val="minMax"/>
          <c:max val="3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PT"/>
                  <a:t>Participant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PT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527274863"/>
        <c:crosses val="autoZero"/>
        <c:crossBetween val="midCat"/>
      </c:valAx>
      <c:valAx>
        <c:axId val="527274863"/>
        <c:scaling>
          <c:orientation val="minMax"/>
          <c:max val="7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PT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P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PT"/>
          </a:p>
        </c:txPr>
        <c:crossAx val="2115251231"/>
        <c:crosses val="autoZero"/>
        <c:crossBetween val="midCat"/>
      </c:valAx>
      <c:spPr>
        <a:noFill/>
        <a:ln>
          <a:noFill/>
        </a:ln>
        <a:effectLst>
          <a:glow rad="63500">
            <a:schemeClr val="accent1">
              <a:satMod val="175000"/>
              <a:alpha val="40000"/>
            </a:schemeClr>
          </a:glo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Ratings</a:t>
            </a:r>
            <a:r>
              <a:rPr lang="pt-PT" baseline="0"/>
              <a:t> given to individual recommendations</a:t>
            </a:r>
            <a:endParaRPr lang="pt-P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'POI individual preference'!$J$5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'POI individual preference'!$I$6:$I$10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'POI individual preference'!$J$6:$J$10</c:f>
              <c:numCache>
                <c:formatCode>General</c:formatCode>
                <c:ptCount val="5"/>
                <c:pt idx="0">
                  <c:v>15</c:v>
                </c:pt>
                <c:pt idx="1">
                  <c:v>17</c:v>
                </c:pt>
                <c:pt idx="2">
                  <c:v>66</c:v>
                </c:pt>
                <c:pt idx="3">
                  <c:v>137</c:v>
                </c:pt>
                <c:pt idx="4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5-4489-89B1-A56050B5D5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9420592"/>
        <c:axId val="1638324144"/>
      </c:barChart>
      <c:catAx>
        <c:axId val="1529420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Rating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38324144"/>
        <c:crosses val="autoZero"/>
        <c:auto val="1"/>
        <c:lblAlgn val="ctr"/>
        <c:lblOffset val="100"/>
        <c:noMultiLvlLbl val="0"/>
      </c:catAx>
      <c:valAx>
        <c:axId val="163832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52942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pt-PT" b="1"/>
              <a:t>Average ratings given</a:t>
            </a:r>
            <a:r>
              <a:rPr lang="pt-PT" b="1" baseline="0"/>
              <a:t> to group recommendations</a:t>
            </a:r>
            <a:endParaRPr lang="pt-PT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'POI subgroups rating'!$N$14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'POI subgroups rating'!$M$15:$M$19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'POI subgroups rating'!$N$15:$N$19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14</c:v>
                </c:pt>
                <c:pt idx="3">
                  <c:v>33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F-4AD5-A08D-B6349A729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656042272"/>
        <c:axId val="2066771136"/>
      </c:barChart>
      <c:catAx>
        <c:axId val="65604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PT" sz="1200">
                    <a:latin typeface="Arial" panose="020B0604020202020204" pitchFamily="34" charset="0"/>
                    <a:cs typeface="Arial" panose="020B0604020202020204" pitchFamily="34" charset="0"/>
                  </a:rPr>
                  <a:t>Rating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2066771136"/>
        <c:crosses val="autoZero"/>
        <c:auto val="1"/>
        <c:lblAlgn val="ctr"/>
        <c:lblOffset val="100"/>
        <c:noMultiLvlLbl val="0"/>
      </c:catAx>
      <c:valAx>
        <c:axId val="206677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PT" sz="1200">
                    <a:latin typeface="Arial" panose="020B0604020202020204" pitchFamily="34" charset="0"/>
                    <a:cs typeface="Arial" panose="020B0604020202020204" pitchFamily="34" charset="0"/>
                  </a:rPr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56042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Cultural</a:t>
            </a:r>
            <a:r>
              <a:rPr lang="pt-PT" baseline="0"/>
              <a:t> 1 Sg1</a:t>
            </a:r>
            <a:endParaRPr lang="pt-P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9.5904484466118364E-2"/>
          <c:y val="0.18797562301006954"/>
          <c:w val="0.68550595764998734"/>
          <c:h val="0.74562151477244132"/>
        </c:manualLayout>
      </c:layout>
      <c:radarChart>
        <c:radarStyle val="marker"/>
        <c:varyColors val="0"/>
        <c:ser>
          <c:idx val="0"/>
          <c:order val="0"/>
          <c:tx>
            <c:strRef>
              <c:f>Radars!$B$4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Radars!$F$4:$J$4</c:f>
              <c:numCache>
                <c:formatCode>General</c:formatCode>
                <c:ptCount val="5"/>
                <c:pt idx="0">
                  <c:v>0.95</c:v>
                </c:pt>
                <c:pt idx="1">
                  <c:v>0.83</c:v>
                </c:pt>
                <c:pt idx="2">
                  <c:v>0.5</c:v>
                </c:pt>
                <c:pt idx="3">
                  <c:v>0.57999999999999996</c:v>
                </c:pt>
                <c:pt idx="4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4-433A-99B5-6672C7E31E2B}"/>
            </c:ext>
          </c:extLst>
        </c:ser>
        <c:ser>
          <c:idx val="1"/>
          <c:order val="1"/>
          <c:tx>
            <c:strRef>
              <c:f>Radars!$B$5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Radars!$F$5:$J$5</c:f>
              <c:numCache>
                <c:formatCode>General</c:formatCode>
                <c:ptCount val="5"/>
                <c:pt idx="0">
                  <c:v>0.75</c:v>
                </c:pt>
                <c:pt idx="1">
                  <c:v>0.81</c:v>
                </c:pt>
                <c:pt idx="2">
                  <c:v>0.28000000000000003</c:v>
                </c:pt>
                <c:pt idx="3">
                  <c:v>0.47</c:v>
                </c:pt>
                <c:pt idx="4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44-433A-99B5-6672C7E31E2B}"/>
            </c:ext>
          </c:extLst>
        </c:ser>
        <c:ser>
          <c:idx val="2"/>
          <c:order val="2"/>
          <c:tx>
            <c:strRef>
              <c:f>Radars!$B$6</c:f>
              <c:strCache>
                <c:ptCount val="1"/>
                <c:pt idx="0">
                  <c:v>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Radars!$F$6:$J$6</c:f>
              <c:numCache>
                <c:formatCode>General</c:formatCode>
                <c:ptCount val="5"/>
                <c:pt idx="0">
                  <c:v>0.78</c:v>
                </c:pt>
                <c:pt idx="1">
                  <c:v>0.75</c:v>
                </c:pt>
                <c:pt idx="2">
                  <c:v>0.34</c:v>
                </c:pt>
                <c:pt idx="3">
                  <c:v>0.57999999999999996</c:v>
                </c:pt>
                <c:pt idx="4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44-433A-99B5-6672C7E31E2B}"/>
            </c:ext>
          </c:extLst>
        </c:ser>
        <c:ser>
          <c:idx val="3"/>
          <c:order val="3"/>
          <c:tx>
            <c:strRef>
              <c:f>Radars!$B$7</c:f>
              <c:strCache>
                <c:ptCount val="1"/>
                <c:pt idx="0">
                  <c:v>13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Radars!$F$7:$J$7</c:f>
              <c:numCache>
                <c:formatCode>General</c:formatCode>
                <c:ptCount val="5"/>
                <c:pt idx="0">
                  <c:v>0.78</c:v>
                </c:pt>
                <c:pt idx="1">
                  <c:v>0.61</c:v>
                </c:pt>
                <c:pt idx="2">
                  <c:v>0.25</c:v>
                </c:pt>
                <c:pt idx="3">
                  <c:v>0.47</c:v>
                </c:pt>
                <c:pt idx="4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44-433A-99B5-6672C7E31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383424"/>
        <c:axId val="1679380064"/>
      </c:radarChart>
      <c:catAx>
        <c:axId val="167938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79380064"/>
        <c:crosses val="autoZero"/>
        <c:auto val="1"/>
        <c:lblAlgn val="ctr"/>
        <c:lblOffset val="100"/>
        <c:noMultiLvlLbl val="0"/>
      </c:catAx>
      <c:valAx>
        <c:axId val="167938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7938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504628511955535"/>
          <c:y val="0.38557074761208349"/>
          <c:w val="0.16658619413194276"/>
          <c:h val="0.31264693117621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Cultural</a:t>
            </a:r>
            <a:r>
              <a:rPr lang="pt-PT" baseline="0"/>
              <a:t> 12 Sg2</a:t>
            </a:r>
            <a:endParaRPr lang="pt-PT"/>
          </a:p>
        </c:rich>
      </c:tx>
      <c:layout>
        <c:manualLayout>
          <c:xMode val="edge"/>
          <c:yMode val="edge"/>
          <c:x val="0.4935676583395619"/>
          <c:y val="4.62748727440999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10620182006226776"/>
          <c:y val="0.10885198234996192"/>
          <c:w val="0.67227293606924043"/>
          <c:h val="0.86495461783149385"/>
        </c:manualLayout>
      </c:layout>
      <c:radarChart>
        <c:radarStyle val="marker"/>
        <c:varyColors val="0"/>
        <c:ser>
          <c:idx val="0"/>
          <c:order val="0"/>
          <c:tx>
            <c:strRef>
              <c:f>Radars!$B$8</c:f>
              <c:strCache>
                <c:ptCount val="1"/>
                <c:pt idx="0">
                  <c:v>26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Radars!$F$8:$J$8</c:f>
              <c:numCache>
                <c:formatCode>General</c:formatCode>
                <c:ptCount val="5"/>
                <c:pt idx="0">
                  <c:v>0.63</c:v>
                </c:pt>
                <c:pt idx="1">
                  <c:v>0.86</c:v>
                </c:pt>
                <c:pt idx="2">
                  <c:v>1</c:v>
                </c:pt>
                <c:pt idx="3">
                  <c:v>0.69</c:v>
                </c:pt>
                <c:pt idx="4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0-4536-B27D-3B78A61B09AF}"/>
            </c:ext>
          </c:extLst>
        </c:ser>
        <c:ser>
          <c:idx val="1"/>
          <c:order val="1"/>
          <c:tx>
            <c:strRef>
              <c:f>Radars!$B$9</c:f>
              <c:strCache>
                <c:ptCount val="1"/>
                <c:pt idx="0">
                  <c:v>28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Radars!$F$9:$J$9</c:f>
              <c:numCache>
                <c:formatCode>General</c:formatCode>
                <c:ptCount val="5"/>
                <c:pt idx="0">
                  <c:v>0.83</c:v>
                </c:pt>
                <c:pt idx="1">
                  <c:v>0.67</c:v>
                </c:pt>
                <c:pt idx="2">
                  <c:v>0.88</c:v>
                </c:pt>
                <c:pt idx="3">
                  <c:v>0.75</c:v>
                </c:pt>
                <c:pt idx="4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0-4536-B27D-3B78A61B09AF}"/>
            </c:ext>
          </c:extLst>
        </c:ser>
        <c:ser>
          <c:idx val="2"/>
          <c:order val="2"/>
          <c:tx>
            <c:strRef>
              <c:f>Radars!$B$10</c:f>
              <c:strCache>
                <c:ptCount val="1"/>
                <c:pt idx="0">
                  <c:v>34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Radars!$F$10:$J$10</c:f>
              <c:numCache>
                <c:formatCode>General</c:formatCode>
                <c:ptCount val="5"/>
                <c:pt idx="0">
                  <c:v>0.88</c:v>
                </c:pt>
                <c:pt idx="1">
                  <c:v>0.72</c:v>
                </c:pt>
                <c:pt idx="2">
                  <c:v>0.78</c:v>
                </c:pt>
                <c:pt idx="3">
                  <c:v>0.89</c:v>
                </c:pt>
                <c:pt idx="4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0-4536-B27D-3B78A61B0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383424"/>
        <c:axId val="1679380064"/>
      </c:radarChart>
      <c:catAx>
        <c:axId val="167938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79380064"/>
        <c:crosses val="autoZero"/>
        <c:auto val="1"/>
        <c:lblAlgn val="ctr"/>
        <c:lblOffset val="100"/>
        <c:noMultiLvlLbl val="0"/>
      </c:catAx>
      <c:valAx>
        <c:axId val="167938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7938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Cultural</a:t>
            </a:r>
            <a:r>
              <a:rPr lang="pt-PT" baseline="0"/>
              <a:t> 13 Sg3</a:t>
            </a:r>
            <a:endParaRPr lang="pt-PT"/>
          </a:p>
        </c:rich>
      </c:tx>
      <c:layout>
        <c:manualLayout>
          <c:xMode val="edge"/>
          <c:yMode val="edge"/>
          <c:x val="0.4935676583395619"/>
          <c:y val="4.62748727440999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10620182006226776"/>
          <c:y val="0.10885198234996192"/>
          <c:w val="0.67227293606924043"/>
          <c:h val="0.86495461783149385"/>
        </c:manualLayout>
      </c:layout>
      <c:radarChart>
        <c:radarStyle val="marker"/>
        <c:varyColors val="0"/>
        <c:ser>
          <c:idx val="0"/>
          <c:order val="0"/>
          <c:tx>
            <c:strRef>
              <c:f>Radars!$B$11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Radars!$F$11:$J$11</c:f>
              <c:numCache>
                <c:formatCode>General</c:formatCode>
                <c:ptCount val="5"/>
                <c:pt idx="0">
                  <c:v>0.85</c:v>
                </c:pt>
                <c:pt idx="1">
                  <c:v>0.61</c:v>
                </c:pt>
                <c:pt idx="2">
                  <c:v>0.53</c:v>
                </c:pt>
                <c:pt idx="3">
                  <c:v>0.67</c:v>
                </c:pt>
                <c:pt idx="4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C-4F11-A26D-4464E13E77BF}"/>
            </c:ext>
          </c:extLst>
        </c:ser>
        <c:ser>
          <c:idx val="1"/>
          <c:order val="1"/>
          <c:tx>
            <c:strRef>
              <c:f>Radars!$B$12</c:f>
              <c:strCache>
                <c:ptCount val="1"/>
                <c:pt idx="0">
                  <c:v>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Radars!$F$12:$J$12</c:f>
              <c:numCache>
                <c:formatCode>General</c:formatCode>
                <c:ptCount val="5"/>
                <c:pt idx="0">
                  <c:v>0.73</c:v>
                </c:pt>
                <c:pt idx="1">
                  <c:v>0.64</c:v>
                </c:pt>
                <c:pt idx="2">
                  <c:v>0.63</c:v>
                </c:pt>
                <c:pt idx="3">
                  <c:v>0.69</c:v>
                </c:pt>
                <c:pt idx="4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FC-4F11-A26D-4464E13E77BF}"/>
            </c:ext>
          </c:extLst>
        </c:ser>
        <c:ser>
          <c:idx val="2"/>
          <c:order val="2"/>
          <c:tx>
            <c:strRef>
              <c:f>Radars!$B$13</c:f>
              <c:strCache>
                <c:ptCount val="1"/>
                <c:pt idx="0">
                  <c:v>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Radars!$F$3:$J$3</c:f>
              <c:strCache>
                <c:ptCount val="5"/>
                <c:pt idx="0">
                  <c:v>O</c:v>
                </c:pt>
                <c:pt idx="1">
                  <c:v>C</c:v>
                </c:pt>
                <c:pt idx="2">
                  <c:v>E</c:v>
                </c:pt>
                <c:pt idx="3">
                  <c:v>A</c:v>
                </c:pt>
                <c:pt idx="4">
                  <c:v>N</c:v>
                </c:pt>
              </c:strCache>
            </c:strRef>
          </c:cat>
          <c:val>
            <c:numRef>
              <c:f>Radars!$F$13:$J$13</c:f>
              <c:numCache>
                <c:formatCode>General</c:formatCode>
                <c:ptCount val="5"/>
                <c:pt idx="0">
                  <c:v>0.7</c:v>
                </c:pt>
                <c:pt idx="1">
                  <c:v>0.47</c:v>
                </c:pt>
                <c:pt idx="2">
                  <c:v>0.78</c:v>
                </c:pt>
                <c:pt idx="3">
                  <c:v>0.56000000000000005</c:v>
                </c:pt>
                <c:pt idx="4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FC-4F11-A26D-4464E13E77BF}"/>
            </c:ext>
          </c:extLst>
        </c:ser>
        <c:ser>
          <c:idx val="3"/>
          <c:order val="3"/>
          <c:tx>
            <c:strRef>
              <c:f>Radars!$B$14</c:f>
              <c:strCache>
                <c:ptCount val="1"/>
                <c:pt idx="0">
                  <c:v>14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Radars!$F$14:$J$14</c:f>
              <c:numCache>
                <c:formatCode>General</c:formatCode>
                <c:ptCount val="5"/>
                <c:pt idx="0">
                  <c:v>0.68</c:v>
                </c:pt>
                <c:pt idx="1">
                  <c:v>0.61</c:v>
                </c:pt>
                <c:pt idx="2">
                  <c:v>0.59</c:v>
                </c:pt>
                <c:pt idx="3">
                  <c:v>0.61</c:v>
                </c:pt>
                <c:pt idx="4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FC-4F11-A26D-4464E13E77BF}"/>
            </c:ext>
          </c:extLst>
        </c:ser>
        <c:ser>
          <c:idx val="4"/>
          <c:order val="4"/>
          <c:tx>
            <c:strRef>
              <c:f>Radars!$B$15</c:f>
              <c:strCache>
                <c:ptCount val="1"/>
                <c:pt idx="0">
                  <c:v>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Radars!$F$15:$J$15</c:f>
              <c:numCache>
                <c:formatCode>General</c:formatCode>
                <c:ptCount val="5"/>
                <c:pt idx="0">
                  <c:v>0.65</c:v>
                </c:pt>
                <c:pt idx="1">
                  <c:v>0.69</c:v>
                </c:pt>
                <c:pt idx="2">
                  <c:v>0.59</c:v>
                </c:pt>
                <c:pt idx="3">
                  <c:v>0.64</c:v>
                </c:pt>
                <c:pt idx="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FC-4F11-A26D-4464E13E77BF}"/>
            </c:ext>
          </c:extLst>
        </c:ser>
        <c:ser>
          <c:idx val="5"/>
          <c:order val="5"/>
          <c:tx>
            <c:strRef>
              <c:f>Radars!$B$16</c:f>
              <c:strCache>
                <c:ptCount val="1"/>
                <c:pt idx="0">
                  <c:v>25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Radars!$F$16:$J$16</c:f>
              <c:numCache>
                <c:formatCode>General</c:formatCode>
                <c:ptCount val="5"/>
                <c:pt idx="0">
                  <c:v>0.85</c:v>
                </c:pt>
                <c:pt idx="1">
                  <c:v>0.5</c:v>
                </c:pt>
                <c:pt idx="2">
                  <c:v>0.5</c:v>
                </c:pt>
                <c:pt idx="3">
                  <c:v>0.78</c:v>
                </c:pt>
                <c:pt idx="4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FC-4F11-A26D-4464E13E7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383424"/>
        <c:axId val="1679380064"/>
      </c:radarChart>
      <c:catAx>
        <c:axId val="167938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79380064"/>
        <c:crosses val="autoZero"/>
        <c:auto val="1"/>
        <c:lblAlgn val="ctr"/>
        <c:lblOffset val="100"/>
        <c:noMultiLvlLbl val="0"/>
      </c:catAx>
      <c:valAx>
        <c:axId val="167938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67938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</xdr:row>
      <xdr:rowOff>167640</xdr:rowOff>
    </xdr:from>
    <xdr:to>
      <xdr:col>8</xdr:col>
      <xdr:colOff>519429</xdr:colOff>
      <xdr:row>15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B873AE-0035-7C1B-9A7D-360034AB08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160654</xdr:colOff>
      <xdr:row>2</xdr:row>
      <xdr:rowOff>149860</xdr:rowOff>
    </xdr:from>
    <xdr:to>
      <xdr:col>11</xdr:col>
      <xdr:colOff>469900</xdr:colOff>
      <xdr:row>19</xdr:row>
      <xdr:rowOff>165100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6719D2-90FD-C6BF-5B3D-8B0DD18B7E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133985</xdr:colOff>
      <xdr:row>2</xdr:row>
      <xdr:rowOff>22860</xdr:rowOff>
    </xdr:from>
    <xdr:to>
      <xdr:col>10</xdr:col>
      <xdr:colOff>438785</xdr:colOff>
      <xdr:row>17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196E47-A7F6-F4A3-0579-6B40172C69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</xdr:colOff>
      <xdr:row>2</xdr:row>
      <xdr:rowOff>119380</xdr:rowOff>
    </xdr:from>
    <xdr:to>
      <xdr:col>8</xdr:col>
      <xdr:colOff>314960</xdr:colOff>
      <xdr:row>17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68BD16-DD4D-410C-BAF3-D68DB81CC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477626</xdr:colOff>
      <xdr:row>11</xdr:row>
      <xdr:rowOff>103293</xdr:rowOff>
    </xdr:from>
    <xdr:to>
      <xdr:col>14</xdr:col>
      <xdr:colOff>34396</xdr:colOff>
      <xdr:row>26</xdr:row>
      <xdr:rowOff>68368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CD0CF0-C175-0580-25F6-CE06A220D1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602673</xdr:colOff>
      <xdr:row>13</xdr:row>
      <xdr:rowOff>13854</xdr:rowOff>
    </xdr:from>
    <xdr:to>
      <xdr:col>11</xdr:col>
      <xdr:colOff>435264</xdr:colOff>
      <xdr:row>27</xdr:row>
      <xdr:rowOff>162444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62C3BD-3DB6-4C25-858B-FD59C7946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601557</xdr:colOff>
      <xdr:row>40</xdr:row>
      <xdr:rowOff>8361</xdr:rowOff>
    </xdr:from>
    <xdr:to>
      <xdr:col>5</xdr:col>
      <xdr:colOff>317501</xdr:colOff>
      <xdr:row>54</xdr:row>
      <xdr:rowOff>157374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B9C4ADA-0FFC-CB83-B3C4-C7AC928324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554143</xdr:colOff>
      <xdr:row>40</xdr:row>
      <xdr:rowOff>9525</xdr:rowOff>
    </xdr:from>
    <xdr:to>
      <xdr:col>11</xdr:col>
      <xdr:colOff>96520</xdr:colOff>
      <xdr:row>54</xdr:row>
      <xdr:rowOff>161078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455BBAA-E87D-49E8-A5B4-1A3FECA95D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343958</xdr:colOff>
      <xdr:row>39</xdr:row>
      <xdr:rowOff>179917</xdr:rowOff>
    </xdr:from>
    <xdr:to>
      <xdr:col>16</xdr:col>
      <xdr:colOff>494877</xdr:colOff>
      <xdr:row>54</xdr:row>
      <xdr:rowOff>146262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8767D5B-A62F-4ED7-AB55-B06998056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497417</xdr:colOff>
      <xdr:row>56</xdr:row>
      <xdr:rowOff>31750</xdr:rowOff>
    </xdr:from>
    <xdr:to>
      <xdr:col>5</xdr:col>
      <xdr:colOff>420794</xdr:colOff>
      <xdr:row>70</xdr:row>
      <xdr:rowOff>183303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EA30BA6-E914-4DA2-A567-58AAF76CA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37041</xdr:colOff>
      <xdr:row>56</xdr:row>
      <xdr:rowOff>37042</xdr:rowOff>
    </xdr:from>
    <xdr:to>
      <xdr:col>11</xdr:col>
      <xdr:colOff>187960</xdr:colOff>
      <xdr:row>71</xdr:row>
      <xdr:rowOff>3387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A4379BF-91E2-4F5A-8AE3-79D2D71FD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407458</xdr:colOff>
      <xdr:row>56</xdr:row>
      <xdr:rowOff>31750</xdr:rowOff>
    </xdr:from>
    <xdr:to>
      <xdr:col>16</xdr:col>
      <xdr:colOff>558377</xdr:colOff>
      <xdr:row>70</xdr:row>
      <xdr:rowOff>183303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8C25D7C-BF0F-4EF3-85AE-2597B5B0B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507999</xdr:colOff>
      <xdr:row>72</xdr:row>
      <xdr:rowOff>42333</xdr:rowOff>
    </xdr:from>
    <xdr:to>
      <xdr:col>5</xdr:col>
      <xdr:colOff>222673</xdr:colOff>
      <xdr:row>87</xdr:row>
      <xdr:rowOff>6138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DBF183E-632F-4C66-AE77-32EDFAB84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group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bgroups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ícia Alves" refreshedDate="45008.810541203704" createdVersion="8" refreshedVersion="8" minRefreshableVersion="3" recordCount="34" xr:uid="{EF9E44C4-F950-4971-B85D-68B2992717C3}">
  <cacheSource type="worksheet">
    <worksheetSource ref="E1:G35" sheet="Travels with"/>
  </cacheSource>
  <cacheFields count="3">
    <cacheField name="Lives with" numFmtId="49">
      <sharedItems count="5">
        <s v="Companheiro(a) e filhos"/>
        <s v="Amigos"/>
        <s v="Familiares"/>
        <s v="Companheiro(a)"/>
        <s v="Ninguém"/>
      </sharedItems>
    </cacheField>
    <cacheField name="Lives with2" numFmtId="0">
      <sharedItems containsBlank="1"/>
    </cacheField>
    <cacheField name="Lives with3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ícia Alves" refreshedDate="45008.821916550929" createdVersion="8" refreshedVersion="8" minRefreshableVersion="3" recordCount="34" xr:uid="{A87E2ACF-0274-43B2-887C-81BA059C3D88}">
  <cacheSource type="worksheet">
    <worksheetSource ref="L1:L35" sheet="Travels with"/>
  </cacheSource>
  <cacheFields count="1">
    <cacheField name="Lives with" numFmtId="49">
      <sharedItems count="7">
        <s v="Pais"/>
        <s v="Sozinho(a)"/>
        <s v="Amigos"/>
        <s v="Marido/Esposa"/>
        <s v="Companheiro(a)"/>
        <s v="Outros familiares"/>
        <s v="Filh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/A" refreshedDate="45056.606769328704" createdVersion="8" refreshedVersion="8" minRefreshableVersion="3" recordCount="35" xr:uid="{C9388750-2540-40F5-ACFC-543B631AF6A2}">
  <cacheSource type="worksheet">
    <worksheetSource name="PreQuestionario_20032023"/>
  </cacheSource>
  <cacheFields count="34">
    <cacheField name="Timestamp" numFmtId="22">
      <sharedItems containsDate="1" containsMixedTypes="1" minDate="2023-03-05T17:07:37" maxDate="2023-03-19T22:21:17"/>
    </cacheField>
    <cacheField name="Consentimento" numFmtId="0">
      <sharedItems/>
    </cacheField>
    <cacheField name="ID" numFmtId="0">
      <sharedItems containsSemiMixedTypes="0" containsString="0" containsNumber="1" containsInteger="1" minValue="1" maxValue="36"/>
    </cacheField>
    <cacheField name="1- Email" numFmtId="0">
      <sharedItems/>
    </cacheField>
    <cacheField name="Username" numFmtId="0">
      <sharedItems containsMixedTypes="1" containsNumber="1" containsInteger="1" minValue="1181486" maxValue="1220782"/>
    </cacheField>
    <cacheField name="Subgroup" numFmtId="0">
      <sharedItems containsBlank="1"/>
    </cacheField>
    <cacheField name="2- Idade" numFmtId="0">
      <sharedItems containsSemiMixedTypes="0" containsString="0" containsNumber="1" containsInteger="1" minValue="18" maxValue="68"/>
    </cacheField>
    <cacheField name="3- Género" numFmtId="0">
      <sharedItems/>
    </cacheField>
    <cacheField name="4- Estado Civil" numFmtId="0">
      <sharedItems/>
    </cacheField>
    <cacheField name="5- Tem filhos?" numFmtId="0">
      <sharedItems/>
    </cacheField>
    <cacheField name="6- Com quem vive?" numFmtId="0">
      <sharedItems/>
    </cacheField>
    <cacheField name="7- Nível Educacional" numFmtId="0">
      <sharedItems/>
    </cacheField>
    <cacheField name="8- Área(s) de formação?" numFmtId="0">
      <sharedItems/>
    </cacheField>
    <cacheField name="9- Situação Profissional" numFmtId="0">
      <sharedItems/>
    </cacheField>
    <cacheField name="10- Qual é/era a sua profissão?" numFmtId="0">
      <sharedItems/>
    </cacheField>
    <cacheField name="11- Tem alguma doença crónica ou incapacidade?" numFmtId="0">
      <sharedItems/>
    </cacheField>
    <cacheField name="12- Se respondeu sim à questão anterior, qual/quais?" numFmtId="0">
      <sharedItems/>
    </cacheField>
    <cacheField name="13- Tem algum dos seguintes medos ou fobias?" numFmtId="0">
      <sharedItems count="3">
        <s v="Medo de alturas;Medo de espaços confinados (claustrofobia)"/>
        <s v="Não tenho medos/fobias"/>
        <s v="Medo de alturas"/>
      </sharedItems>
    </cacheField>
    <cacheField name="14- Geralmente, quem o acompanha quando viaja em lazer?" numFmtId="0">
      <sharedItems/>
    </cacheField>
    <cacheField name="F1 - Actividades de adrenalina (escalada, bungee jumping, sky diving, desportos aquáticos...)" numFmtId="0">
      <sharedItems/>
    </cacheField>
    <cacheField name="F2 - Natureza Selvagem (caminhadas na floresta, montanhismo, visitar grutas e desfiladeiros,  ...)" numFmtId="0">
      <sharedItems/>
    </cacheField>
    <cacheField name="F3 - Festas, Música e Vida Nocturna (Discotecas, bares, clubes nocturnos, concertos, festivais de música ou dança, bailes,  ...)" numFmtId="0">
      <sharedItems/>
    </cacheField>
    <cacheField name="F4 - Sol, Água e Areia (Relaxar ou nadar na piscina, ir à praia para relaxar ou nadar, férias em ilhas)" numFmtId="0">
      <sharedItems/>
    </cacheField>
    <cacheField name="F5 - Museus, Cruzeiros e Miradouros" numFmtId="0">
      <sharedItems/>
    </cacheField>
    <cacheField name="F6 - Parques animais e temáticos" numFmtId="0">
      <sharedItems/>
    </cacheField>
    <cacheField name="F7 - Património cultural (Monumentos, cidades/vilas históricas)" numFmtId="0">
      <sharedItems/>
    </cacheField>
    <cacheField name="F8 - Desportos e Jogos (Caça/pesca, assistir a competições desportivas, casino)" numFmtId="0">
      <sharedItems/>
    </cacheField>
    <cacheField name="F9 - Eventos de gastronomia" numFmtId="0">
      <sharedItems/>
    </cacheField>
    <cacheField name="F10 - Saúde e Bem-estar (SPA, centros de beleza, tratamentos de saúde e bem-estar)" numFmtId="0">
      <sharedItems/>
    </cacheField>
    <cacheField name="F11 - Fenómenos naturais (caves, cavernas, vulcões)" numFmtId="0">
      <sharedItems/>
    </cacheField>
    <cacheField name="FP1 - Haver previsibilidade e segurança (sentir conforto, ter rede no telemóvel, medo de me perder, medo de ficar doente ou ter acidentes, etc.)" numFmtId="0">
      <sharedItems/>
    </cacheField>
    <cacheField name="FP2 - Ter experiências culturais e de aprendizagem" numFmtId="0">
      <sharedItems/>
    </cacheField>
    <cacheField name="FP3 - Visitar coisas únicas e exóticas" numFmtId="0">
      <sharedItems/>
    </cacheField>
    <cacheField name="FP4 - Sentir familiaridade (nunca viajar em grupos com desconhecidos ou passar férias com estranhos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x v="0"/>
    <s v="Familiares"/>
    <m/>
  </r>
  <r>
    <x v="1"/>
    <m/>
    <m/>
  </r>
  <r>
    <x v="2"/>
    <s v="Amigos"/>
    <m/>
  </r>
  <r>
    <x v="3"/>
    <s v="Amigos"/>
    <m/>
  </r>
  <r>
    <x v="2"/>
    <s v="Amigos"/>
    <m/>
  </r>
  <r>
    <x v="3"/>
    <s v="Familiares"/>
    <s v="Amigos"/>
  </r>
  <r>
    <x v="0"/>
    <s v="Companheiro(a)"/>
    <m/>
  </r>
  <r>
    <x v="2"/>
    <s v="Amigos"/>
    <m/>
  </r>
  <r>
    <x v="2"/>
    <m/>
    <m/>
  </r>
  <r>
    <x v="3"/>
    <m/>
    <m/>
  </r>
  <r>
    <x v="3"/>
    <m/>
    <m/>
  </r>
  <r>
    <x v="3"/>
    <s v="Familiares"/>
    <s v="Amigos"/>
  </r>
  <r>
    <x v="3"/>
    <s v="Familiares"/>
    <s v="Amigos"/>
  </r>
  <r>
    <x v="0"/>
    <s v="Familiares"/>
    <s v="Amigos"/>
  </r>
  <r>
    <x v="0"/>
    <m/>
    <m/>
  </r>
  <r>
    <x v="4"/>
    <s v="Familiares"/>
    <s v="Amigos"/>
  </r>
  <r>
    <x v="2"/>
    <s v="Amigos"/>
    <m/>
  </r>
  <r>
    <x v="3"/>
    <m/>
    <m/>
  </r>
  <r>
    <x v="3"/>
    <m/>
    <m/>
  </r>
  <r>
    <x v="0"/>
    <s v="Familiares"/>
    <m/>
  </r>
  <r>
    <x v="2"/>
    <s v="Amigos"/>
    <m/>
  </r>
  <r>
    <x v="0"/>
    <m/>
    <m/>
  </r>
  <r>
    <x v="2"/>
    <s v="Amigos"/>
    <m/>
  </r>
  <r>
    <x v="2"/>
    <s v="Amigos"/>
    <m/>
  </r>
  <r>
    <x v="2"/>
    <s v="Amigos"/>
    <m/>
  </r>
  <r>
    <x v="1"/>
    <m/>
    <m/>
  </r>
  <r>
    <x v="2"/>
    <m/>
    <m/>
  </r>
  <r>
    <x v="0"/>
    <m/>
    <m/>
  </r>
  <r>
    <x v="0"/>
    <m/>
    <m/>
  </r>
  <r>
    <x v="4"/>
    <m/>
    <m/>
  </r>
  <r>
    <x v="2"/>
    <m/>
    <m/>
  </r>
  <r>
    <x v="0"/>
    <s v="Familiares"/>
    <m/>
  </r>
  <r>
    <x v="3"/>
    <s v="Amigos"/>
    <m/>
  </r>
  <r>
    <x v="2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x v="0"/>
  </r>
  <r>
    <x v="0"/>
  </r>
  <r>
    <x v="0"/>
  </r>
  <r>
    <x v="1"/>
  </r>
  <r>
    <x v="2"/>
  </r>
  <r>
    <x v="2"/>
  </r>
  <r>
    <x v="3"/>
  </r>
  <r>
    <x v="0"/>
  </r>
  <r>
    <x v="0"/>
  </r>
  <r>
    <x v="4"/>
  </r>
  <r>
    <x v="4"/>
  </r>
  <r>
    <x v="0"/>
  </r>
  <r>
    <x v="2"/>
  </r>
  <r>
    <x v="1"/>
  </r>
  <r>
    <x v="3"/>
  </r>
  <r>
    <x v="0"/>
  </r>
  <r>
    <x v="0"/>
  </r>
  <r>
    <x v="4"/>
  </r>
  <r>
    <x v="0"/>
  </r>
  <r>
    <x v="3"/>
  </r>
  <r>
    <x v="0"/>
  </r>
  <r>
    <x v="3"/>
  </r>
  <r>
    <x v="5"/>
  </r>
  <r>
    <x v="0"/>
  </r>
  <r>
    <x v="0"/>
  </r>
  <r>
    <x v="0"/>
  </r>
  <r>
    <x v="0"/>
  </r>
  <r>
    <x v="3"/>
  </r>
  <r>
    <x v="4"/>
  </r>
  <r>
    <x v="6"/>
  </r>
  <r>
    <x v="1"/>
  </r>
  <r>
    <x v="4"/>
  </r>
  <r>
    <x v="4"/>
  </r>
  <r>
    <x v="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d v="2023-03-05T17:07:37"/>
    <s v="Consinto em participar no questionário e que os dados recolhidos sejam utilizados para os fins acima referidos."/>
    <n v="1"/>
    <s v="pat@isep.ipp.pt"/>
    <s v="Guinevere"/>
    <s v="health13"/>
    <n v="43"/>
    <s v="Feminino"/>
    <s v="Solteiro(a)"/>
    <s v="Sim, 2"/>
    <s v="Pais;Filhos"/>
    <s v="Mestrado"/>
    <s v="Engenharia e Tecnologia;Ciências Exatas"/>
    <s v="Estudante;Trabalhador(a) por conta de outrem"/>
    <s v="Docente ensino superior"/>
    <s v="Não"/>
    <s v="Nenhuma"/>
    <x v="0"/>
    <s v="Companheiro(a) e filhos;Familiares"/>
    <s v="1- Não gosto mesmo nada"/>
    <s v="3- Gosto mais ou menos"/>
    <s v="3- Gosto mais ou menos"/>
    <s v="5- Gosto mesmo muito"/>
    <s v="4- Gosto"/>
    <s v="4- Gosto"/>
    <s v="5- Gosto mesmo muito"/>
    <s v="1- Não gosto mesmo nada"/>
    <s v="3- Gosto mais ou menos"/>
    <s v="4- Gosto"/>
    <s v="4- Gosto"/>
    <s v="5- Preocupa-me muito"/>
    <s v="4- Interessa-me"/>
    <s v="5- Interessa-me muito"/>
    <s v="2- Não me preocupa"/>
  </r>
  <r>
    <d v="2023-03-13T14:44:28"/>
    <s v="Consinto em participar no questionário e que os dados recolhidos sejam utilizados para os fins acima referidos."/>
    <n v="2"/>
    <s v="shizamura@gmail.com"/>
    <s v="shizamura"/>
    <s v="cultural2"/>
    <n v="33"/>
    <s v="Feminino"/>
    <s v="Solteiro(a)"/>
    <s v="Não"/>
    <s v="Pais"/>
    <s v="Mestrado"/>
    <s v="Engenharia e Tecnologia"/>
    <s v="Trabalhador(a) por conta de outrem"/>
    <s v="Investigador"/>
    <s v="Não"/>
    <s v="Nenhuma"/>
    <x v="1"/>
    <s v="Amigos"/>
    <s v="3- Gosto mais ou menos"/>
    <s v="5- Gosto mesmo muito"/>
    <s v="2- Não gosto"/>
    <s v="5- Gosto mesmo muito"/>
    <s v="5- Gosto mesmo muito"/>
    <s v="2- Não gosto"/>
    <s v="5- Gosto mesmo muito"/>
    <s v="4- Gosto"/>
    <s v="5- Gosto mesmo muito"/>
    <s v="4- Gosto"/>
    <s v="5- Gosto mesmo muito"/>
    <s v="3- Preocupa-me mais ou menos"/>
    <s v="4- Interessa-me"/>
    <s v="5- Interessa-me muito"/>
    <s v="1- Não me preocupa de todo"/>
  </r>
  <r>
    <d v="2023-03-13T14:45:04"/>
    <s v="Consinto em participar no questionário e que os dados recolhidos sejam utilizados para os fins acima referidos."/>
    <n v="3"/>
    <s v="1220782@isep.ipp.pt"/>
    <n v="1220782"/>
    <s v="adrenaline11"/>
    <n v="18"/>
    <s v="Masculino"/>
    <s v="Num relacionamento"/>
    <s v="Não"/>
    <s v="Pais"/>
    <s v="Ensino Secundário"/>
    <s v="Ciências naturais"/>
    <s v="Estudante"/>
    <s v="Estudante "/>
    <s v="Não"/>
    <s v="Nenhuma"/>
    <x v="1"/>
    <s v="Familiares;Amigos"/>
    <s v="5- Gosto mesmo muito"/>
    <s v="4- Gosto"/>
    <s v="4- Gosto"/>
    <s v="5- Gosto mesmo muito"/>
    <s v="2- Não gosto"/>
    <s v="4- Gosto"/>
    <s v="4- Gosto"/>
    <s v="5- Gosto mesmo muito"/>
    <s v="4- Gosto"/>
    <s v="3- Gosto mais ou menos"/>
    <s v="4- Gosto"/>
    <s v="2- Não me preocupa"/>
    <s v="4- Interessa-me"/>
    <s v="5- Interessa-me muito"/>
    <s v="2- Não me preocupa"/>
  </r>
  <r>
    <d v="2023-03-13T14:45:04"/>
    <s v="Consinto em participar no questionário e que os dados recolhidos sejam utilizados para os fins acima referidos."/>
    <n v="4"/>
    <s v="1181486@isep.ipp.pt"/>
    <n v="1181486"/>
    <s v="cultural12"/>
    <n v="26"/>
    <s v="Masculino"/>
    <s v="Num relacionamento"/>
    <s v="Não"/>
    <s v="Sozinho(a)"/>
    <s v="Licenciatura (3-5 anos)"/>
    <s v="Engenharia e Tecnologia"/>
    <s v="Trabalhador(a) por conta de outrem"/>
    <s v="Engenheiro Informatico"/>
    <s v="Não"/>
    <s v="Nenhuma"/>
    <x v="1"/>
    <s v="Companheiro(a);Amigos"/>
    <s v="4- Gosto"/>
    <s v="4- Gosto"/>
    <s v="4- Gosto"/>
    <s v="4- Gosto"/>
    <s v="4- Gosto"/>
    <s v="4- Gosto"/>
    <s v="3- Gosto mais ou menos"/>
    <s v="4- Gosto"/>
    <s v="4- Gosto"/>
    <s v="3- Gosto mais ou menos"/>
    <s v="4- Gosto"/>
    <s v="4- Preocupa-me"/>
    <s v="4- Interessa-me"/>
    <s v="4- Interessa-me"/>
    <s v="2- Não me preocupa"/>
  </r>
  <r>
    <d v="2023-03-13T14:45:56"/>
    <s v="Consinto em participar no questionário e que os dados recolhidos sejam utilizados para os fins acima referidos."/>
    <n v="5"/>
    <s v="1181130@isep.ipp.pt"/>
    <s v="danpereira"/>
    <m/>
    <n v="22"/>
    <s v="Feminino"/>
    <s v="Solteiro(a)"/>
    <s v="Não"/>
    <s v="Amigos"/>
    <s v="Licenciatura (3-5 anos)"/>
    <s v="Engenharia e Tecnologia"/>
    <s v="Estudante;Trabalhador(a) por conta de outrem"/>
    <s v="Engenheira informática"/>
    <s v="Não"/>
    <s v="Nenhuma"/>
    <x v="2"/>
    <s v="Familiares;Amigos"/>
    <s v="4- Gosto"/>
    <s v="4- Gosto"/>
    <s v="5- Gosto mesmo muito"/>
    <s v="5- Gosto mesmo muito"/>
    <s v="4- Gosto"/>
    <s v="4- Gosto"/>
    <s v="3- Gosto mais ou menos"/>
    <s v="2- Não gosto"/>
    <s v="4- Gosto"/>
    <s v="4- Gosto"/>
    <s v="4- Gosto"/>
    <s v="5- Preocupa-me muito"/>
    <s v="4- Interessa-me"/>
    <s v="4- Interessa-me"/>
    <s v="2- Não me preocupa"/>
  </r>
  <r>
    <d v="2023-03-13T14:45:58"/>
    <s v="Consinto em participar no questionário e que os dados recolhidos sejam utilizados para os fins acima referidos."/>
    <n v="6"/>
    <s v="rafapeixoto2001@gmail.com"/>
    <s v="cesar_peixoto"/>
    <s v="museums7"/>
    <n v="21"/>
    <s v="Masculino"/>
    <s v="Num relacionamento"/>
    <s v="Não"/>
    <s v="Amigos"/>
    <s v="Ensino Secundário"/>
    <s v="Engenharia e Tecnologia"/>
    <s v="Trabalhador(a) por conta de outrem"/>
    <s v="Engenharia de software"/>
    <s v="Não"/>
    <s v="Nenhuma"/>
    <x v="1"/>
    <s v="Companheiro(a);Familiares;Amigos"/>
    <s v="4- Gosto"/>
    <s v="4- Gosto"/>
    <s v="3- Gosto mais ou menos"/>
    <s v="5- Gosto mesmo muito"/>
    <s v="2- Não gosto"/>
    <s v="2- Não gosto"/>
    <s v="3- Gosto mais ou menos"/>
    <s v="3- Gosto mais ou menos"/>
    <s v="1- Não gosto mesmo nada"/>
    <s v="2- Não gosto"/>
    <s v="3- Gosto mais ou menos"/>
    <s v="2- Não me preocupa"/>
    <s v="3- Interessa-me mais ou menos"/>
    <s v="5- Interessa-me muito"/>
    <s v="5- Preocupa-me muito"/>
  </r>
  <r>
    <d v="2023-03-13T14:46:08"/>
    <s v="Consinto em participar no questionário e que os dados recolhidos sejam utilizados para os fins acima referidos."/>
    <n v="7"/>
    <s v="amn@isep.ipp.pt"/>
    <s v="aa"/>
    <m/>
    <n v="56"/>
    <s v="Feminino"/>
    <s v="Casado(a)"/>
    <s v="Sim, 2"/>
    <s v="Marido/Esposa;Filhos"/>
    <s v="Doutoramento"/>
    <s v="Engenharia e Tecnologia"/>
    <s v="Trabalhador(a) por conta de outrem"/>
    <s v="Docente"/>
    <s v="Não"/>
    <s v="Nenhuma"/>
    <x v="1"/>
    <s v="Companheiro(a) e filhos;Companheiro(a)"/>
    <s v="2- Não gosto"/>
    <s v="3- Gosto mais ou menos"/>
    <s v="4- Gosto"/>
    <s v="5- Gosto mesmo muito"/>
    <s v="3- Gosto mais ou menos"/>
    <s v="3- Gosto mais ou menos"/>
    <s v="4- Gosto"/>
    <s v="1- Não gosto mesmo nada"/>
    <s v="5- Gosto mesmo muito"/>
    <s v="4- Gosto"/>
    <s v="2- Não gosto"/>
    <s v="4- Preocupa-me"/>
    <s v="3- Interessa-me mais ou menos"/>
    <s v="5- Interessa-me muito"/>
    <s v="3- Preocupa-me mais ou menos"/>
  </r>
  <r>
    <d v="2023-03-13T14:46:09"/>
    <s v="Consinto em participar no questionário e que os dados recolhidos sejam utilizados para os fins acima referidos."/>
    <n v="8"/>
    <s v="carolferraz5949@gmail.com"/>
    <s v="carolinaf"/>
    <s v="cultural1"/>
    <n v="21"/>
    <s v="Feminino"/>
    <s v="Solteiro(a)"/>
    <s v="Não"/>
    <s v="Pais;Colegas"/>
    <s v="Licenciatura (3-5 anos)"/>
    <s v="Engenharia e Tecnologia"/>
    <s v="Estudante"/>
    <s v="Estudante"/>
    <s v="Não"/>
    <s v="Nenhuma"/>
    <x v="1"/>
    <s v="Familiares;Amigos"/>
    <s v="2- Não gosto"/>
    <s v="5- Gosto mesmo muito"/>
    <s v="4- Gosto"/>
    <s v="4- Gosto"/>
    <s v="3- Gosto mais ou menos"/>
    <s v="3- Gosto mais ou menos"/>
    <s v="3- Gosto mais ou menos"/>
    <s v="4- Gosto"/>
    <s v="4- Gosto"/>
    <s v="3- Gosto mais ou menos"/>
    <s v="4- Gosto"/>
    <s v="4- Preocupa-me"/>
    <s v="4- Interessa-me"/>
    <s v="3- Interessa-me mais ou menos"/>
    <s v="3- Preocupa-me mais ou menos"/>
  </r>
  <r>
    <d v="2023-03-13T14:46:29"/>
    <s v="Consinto em participar no questionário e que os dados recolhidos sejam utilizados para os fins acima referidos."/>
    <n v="9"/>
    <s v="1180990@aeisep.pt"/>
    <s v="LuisVigario"/>
    <s v="adrenaline5"/>
    <n v="22"/>
    <s v="Masculino"/>
    <s v="Solteiro(a)"/>
    <s v="Não"/>
    <s v="Pais"/>
    <s v="Licenciatura (3-5 anos)"/>
    <s v="Engenharia e Tecnologia"/>
    <s v="Desempregado(a)"/>
    <s v="Engenheiro Informático "/>
    <s v="Não"/>
    <s v="Nenhuma"/>
    <x v="1"/>
    <s v="Familiares"/>
    <s v="4- Gosto"/>
    <s v="4- Gosto"/>
    <s v="4- Gosto"/>
    <s v="3- Gosto mais ou menos"/>
    <s v="3- Gosto mais ou menos"/>
    <s v="4- Gosto"/>
    <s v="4- Gosto"/>
    <s v="5- Gosto mesmo muito"/>
    <s v="5- Gosto mesmo muito"/>
    <s v="3- Gosto mais ou menos"/>
    <s v="3- Gosto mais ou menos"/>
    <s v="2- Não me preocupa"/>
    <s v="4- Interessa-me"/>
    <s v="4- Interessa-me"/>
    <s v="3- Preocupa-me mais ou menos"/>
  </r>
  <r>
    <d v="2023-03-13T14:46:39"/>
    <s v="Consinto em participar no questionário e que os dados recolhidos sejam utilizados para os fins acima referidos."/>
    <n v="10"/>
    <s v="diepm@isep.ipp.pt"/>
    <s v="DiogoGecad"/>
    <s v="museums3"/>
    <n v="32"/>
    <s v="Masculino"/>
    <s v="União de facto"/>
    <s v="Não"/>
    <s v="Companheiro(a)"/>
    <s v="Mestrado"/>
    <s v="Engenharia e Tecnologia"/>
    <s v="Trabalhador(a) por conta de outrem"/>
    <s v="Investigador/ Professor "/>
    <s v="Sim"/>
    <s v="Outra"/>
    <x v="2"/>
    <s v="Companheiro(a)"/>
    <s v="2- Não gosto"/>
    <s v="5- Gosto mesmo muito"/>
    <s v="3- Gosto mais ou menos"/>
    <s v="4- Gosto"/>
    <s v="3- Gosto mais ou menos"/>
    <s v="5- Gosto mesmo muito"/>
    <s v="4- Gosto"/>
    <s v="5- Gosto mesmo muito"/>
    <s v="3- Gosto mais ou menos"/>
    <s v="2- Não gosto"/>
    <s v="5- Gosto mesmo muito"/>
    <s v="4- Preocupa-me"/>
    <s v="3- Interessa-me mais ou menos"/>
    <s v="4- Interessa-me"/>
    <s v="2- Não me preocupa"/>
  </r>
  <r>
    <d v="2023-03-13T14:46:41"/>
    <s v="Consinto em participar no questionário e que os dados recolhidos sejam utilizados para os fins acima referidos."/>
    <n v="11"/>
    <s v="mmdaf@isep.ipp.pt"/>
    <s v="Andromeda18_"/>
    <s v="cultural1"/>
    <n v="40"/>
    <s v="Feminino"/>
    <s v="União de facto"/>
    <s v="Não"/>
    <s v="Companheiro(a)"/>
    <s v="Mestrado"/>
    <s v="Engenharia e Tecnologia"/>
    <s v="Trabalhador(a) por conta de outrem"/>
    <s v="Investigadora"/>
    <s v="Não"/>
    <s v="Nenhuma"/>
    <x v="1"/>
    <s v="Companheiro(a)"/>
    <s v="2- Não gosto"/>
    <s v="5- Gosto mesmo muito"/>
    <s v="1- Não gosto mesmo nada"/>
    <s v="1- Não gosto mesmo nada"/>
    <s v="3- Gosto mais ou menos"/>
    <s v="4- Gosto"/>
    <s v="5- Gosto mesmo muito"/>
    <s v="1- Não gosto mesmo nada"/>
    <s v="3- Gosto mais ou menos"/>
    <s v="2- Não gosto"/>
    <s v="5- Gosto mesmo muito"/>
    <s v="3- Preocupa-me mais ou menos"/>
    <s v="5- Interessa-me muito"/>
    <s v="5- Interessa-me muito"/>
    <s v="3- Preocupa-me mais ou menos"/>
  </r>
  <r>
    <d v="2023-03-13T14:46:46"/>
    <s v="Consinto em participar no questionário e que os dados recolhidos sejam utilizados para os fins acima referidos."/>
    <n v="12"/>
    <s v="jtomasdias00@gmail.com"/>
    <s v="tomasdias00"/>
    <s v="cultural8"/>
    <n v="23"/>
    <s v="Masculino"/>
    <s v="Num relacionamento"/>
    <s v="Não"/>
    <s v="Pais;Outros familiares"/>
    <s v="Licenciatura (3-5 anos)"/>
    <s v="Engenharia e Tecnologia"/>
    <s v="Estudante"/>
    <s v="Estudante"/>
    <s v="Não"/>
    <s v="Nenhuma"/>
    <x v="0"/>
    <s v="Companheiro(a);Familiares;Amigos"/>
    <s v="3- Gosto mais ou menos"/>
    <s v="4- Gosto"/>
    <s v="3- Gosto mais ou menos"/>
    <s v="5- Gosto mesmo muito"/>
    <s v="5- Gosto mesmo muito"/>
    <s v="4- Gosto"/>
    <s v="4- Gosto"/>
    <s v="2- Não gosto"/>
    <s v="4- Gosto"/>
    <s v="4- Gosto"/>
    <s v="5- Gosto mesmo muito"/>
    <s v="4- Preocupa-me"/>
    <s v="4- Interessa-me"/>
    <s v="5- Interessa-me muito"/>
    <s v="2- Não me preocupa"/>
  </r>
  <r>
    <d v="2023-03-13T14:47:50"/>
    <s v="Consinto em participar no questionário e que os dados recolhidos sejam utilizados para os fins acima referidos."/>
    <n v="13"/>
    <s v="sofs0203@gmail.com"/>
    <s v="lameclara"/>
    <s v="museums14"/>
    <n v="23"/>
    <s v="Feminino"/>
    <s v="Num relacionamento"/>
    <s v="Não"/>
    <s v="Amigos"/>
    <s v="Licenciatura (3-5 anos)"/>
    <s v="Engenharia e Tecnologia"/>
    <s v="Trabalhador(a) por conta de outrem"/>
    <s v="Engenheira informática"/>
    <s v="Não"/>
    <s v="Nenhuma"/>
    <x v="1"/>
    <s v="Companheiro(a);Familiares;Amigos"/>
    <s v="4- Gosto"/>
    <s v="5- Gosto mesmo muito"/>
    <s v="3- Gosto mais ou menos"/>
    <s v="5- Gosto mesmo muito"/>
    <s v="5- Gosto mesmo muito"/>
    <s v="3- Gosto mais ou menos"/>
    <s v="4- Gosto"/>
    <s v="2- Não gosto"/>
    <s v="4- Gosto"/>
    <s v="5- Gosto mesmo muito"/>
    <s v="5- Gosto mesmo muito"/>
    <s v="3- Preocupa-me mais ou menos"/>
    <s v="4- Interessa-me"/>
    <s v="4- Interessa-me"/>
    <s v="2- Não me preocupa"/>
  </r>
  <r>
    <d v="2023-03-13T14:48:15"/>
    <s v="Consinto em participar no questionário e que os dados recolhidos sejam utilizados para os fins acima referidos."/>
    <n v="14"/>
    <s v="ubaid@isep.ipp.pt"/>
    <s v="ubaid1122"/>
    <s v="cultural6"/>
    <n v="30"/>
    <s v="Masculino"/>
    <s v="Casado(a)"/>
    <s v="Sim, 1"/>
    <s v="Sozinho(a)"/>
    <s v="Mestrado"/>
    <s v="Engenharia e Tecnologia"/>
    <s v="Estudante"/>
    <s v="Researcher "/>
    <s v="Não"/>
    <s v="Nenhuma"/>
    <x v="1"/>
    <s v="Companheiro(a) e filhos;Familiares;Amigos"/>
    <s v="5- Gosto mesmo muito"/>
    <s v="5- Gosto mesmo muito"/>
    <s v="5- Gosto mesmo muito"/>
    <s v="5- Gosto mesmo muito"/>
    <s v="5- Gosto mesmo muito"/>
    <s v="3- Gosto mais ou menos"/>
    <s v="3- Gosto mais ou menos"/>
    <s v="4- Gosto"/>
    <s v="3- Gosto mais ou menos"/>
    <s v="4- Gosto"/>
    <s v="4- Gosto"/>
    <s v="4- Preocupa-me"/>
    <s v="4- Interessa-me"/>
    <s v="3- Interessa-me mais ou menos"/>
    <s v="4- Preocupa-me"/>
  </r>
  <r>
    <d v="2023-03-13T14:48:39"/>
    <s v="Consinto em participar no questionário e que os dados recolhidos sejam utilizados para os fins acima referidos."/>
    <n v="15"/>
    <s v="lbf@isep.ipp.pt"/>
    <s v="linofigue"/>
    <m/>
    <n v="56"/>
    <s v="Masculino"/>
    <s v="Casado(a)"/>
    <s v="Sim, 2"/>
    <s v="Marido/Esposa"/>
    <s v="Doutoramento"/>
    <s v="Engenharia e Tecnologia"/>
    <s v="Trabalhador(a) por conta de outrem"/>
    <s v="Professor "/>
    <s v="Não"/>
    <s v="Nenhuma"/>
    <x v="1"/>
    <s v="Companheiro(a) e filhos"/>
    <s v="2- Não gosto"/>
    <s v="4- Gosto"/>
    <s v="4- Gosto"/>
    <s v="4- Gosto"/>
    <s v="4- Gosto"/>
    <s v="5- Gosto mesmo muito"/>
    <s v="5- Gosto mesmo muito"/>
    <s v="4- Gosto"/>
    <s v="5- Gosto mesmo muito"/>
    <s v="3- Gosto mais ou menos"/>
    <s v="4- Gosto"/>
    <s v="4- Preocupa-me"/>
    <s v="3- Interessa-me mais ou menos"/>
    <s v="4- Interessa-me"/>
    <s v="3- Preocupa-me mais ou menos"/>
  </r>
  <r>
    <d v="2023-03-13T14:49:34"/>
    <s v="Consinto em participar no questionário e que os dados recolhidos sejam utilizados para os fins acima referidos."/>
    <n v="16"/>
    <s v="timel@isep.ipp.pt"/>
    <s v="Tiago"/>
    <s v="cultural8"/>
    <n v="25"/>
    <s v="Masculino"/>
    <s v="Solteiro(a)"/>
    <s v="Não"/>
    <s v="Pais;Outros familiares"/>
    <s v="Licenciatura (3-5 anos)"/>
    <s v="Engenharia e Tecnologia"/>
    <s v="Estudante"/>
    <s v="Bolseiro de Investigação"/>
    <s v="Não"/>
    <s v="Nenhuma"/>
    <x v="1"/>
    <s v="Ninguém;Familiares;Amigos"/>
    <s v="3- Gosto mais ou menos"/>
    <s v="4- Gosto"/>
    <s v="3- Gosto mais ou menos"/>
    <s v="5- Gosto mesmo muito"/>
    <s v="5- Gosto mesmo muito"/>
    <s v="4- Gosto"/>
    <s v="5- Gosto mesmo muito"/>
    <s v="5- Gosto mesmo muito"/>
    <s v="3- Gosto mais ou menos"/>
    <s v="2- Não gosto"/>
    <s v="3- Gosto mais ou menos"/>
    <s v="5- Preocupa-me muito"/>
    <s v="4- Interessa-me"/>
    <s v="5- Interessa-me muito"/>
    <s v="4- Preocupa-me"/>
  </r>
  <r>
    <d v="2023-03-13T14:49:49"/>
    <s v="Consinto em participar no questionário e que os dados recolhidos sejam utilizados para os fins acima referidos."/>
    <n v="17"/>
    <s v="rgmar@isep.ipp.pt"/>
    <s v="RafaelMartins"/>
    <s v="museums4"/>
    <n v="22"/>
    <s v="Masculino"/>
    <s v="Solteiro(a)"/>
    <s v="Não"/>
    <s v="Pais;Outros familiares"/>
    <s v="Licenciatura (3-5 anos)"/>
    <s v="Engenharia e Tecnologia"/>
    <s v="Estudante"/>
    <s v="Bolseiro de Investigação "/>
    <s v="Não"/>
    <s v="Nenhuma"/>
    <x v="2"/>
    <s v="Familiares;Amigos"/>
    <s v="1- Não gosto mesmo nada"/>
    <s v="4- Gosto"/>
    <s v="2- Não gosto"/>
    <s v="5- Gosto mesmo muito"/>
    <s v="3- Gosto mais ou menos"/>
    <s v="4- Gosto"/>
    <s v="3- Gosto mais ou menos"/>
    <s v="2- Não gosto"/>
    <s v="2- Não gosto"/>
    <s v="2- Não gosto"/>
    <s v="4- Gosto"/>
    <s v="4- Preocupa-me"/>
    <s v="5- Interessa-me muito"/>
    <s v="5- Interessa-me muito"/>
    <s v="4- Preocupa-me"/>
  </r>
  <r>
    <d v="2023-03-13T14:50:05"/>
    <s v="Consinto em participar no questionário e que os dados recolhidos sejam utilizados para os fins acima referidos."/>
    <n v="18"/>
    <s v="pma.s.melo@gmail.com"/>
    <s v="Pmelo"/>
    <m/>
    <n v="49"/>
    <s v="Masculino"/>
    <s v="Solteiro(a)"/>
    <s v="Não"/>
    <s v="Companheiro(a)"/>
    <s v="Mestrado"/>
    <s v="Engenharia e Tecnologia"/>
    <s v="Trabalhador(a) por conta de outrem"/>
    <s v="Docente do ensino superior politécnico "/>
    <s v="Não"/>
    <s v="Nenhuma"/>
    <x v="1"/>
    <s v="Companheiro(a)"/>
    <s v="2- Não gosto"/>
    <s v="5- Gosto mesmo muito"/>
    <s v="1- Não gosto mesmo nada"/>
    <s v="3- Gosto mais ou menos"/>
    <s v="4- Gosto"/>
    <s v="3- Gosto mais ou menos"/>
    <s v="5- Gosto mesmo muito"/>
    <s v="1- Não gosto mesmo nada"/>
    <s v="4- Gosto"/>
    <s v="3- Gosto mais ou menos"/>
    <s v="3- Gosto mais ou menos"/>
    <s v="3- Preocupa-me mais ou menos"/>
    <s v="5- Interessa-me muito"/>
    <s v="4- Interessa-me"/>
    <s v="3- Preocupa-me mais ou menos"/>
  </r>
  <r>
    <d v="2023-03-13T14:50:05"/>
    <s v="Consinto em participar no questionário e que os dados recolhidos sejam utilizados para os fins acima referidos."/>
    <n v="19"/>
    <s v="vvrpc@isep.ipp.pt"/>
    <s v="vitorcrista"/>
    <s v="cultural1"/>
    <n v="25"/>
    <s v="Masculino"/>
    <s v="Num relacionamento"/>
    <s v="Não"/>
    <s v="Pais"/>
    <s v="Licenciatura (3-5 anos)"/>
    <s v="Engenharia e Tecnologia"/>
    <s v="Estudante"/>
    <s v="Bolseiro de Investigação "/>
    <s v="Não"/>
    <s v="Nenhuma"/>
    <x v="1"/>
    <s v="Companheiro(a)"/>
    <s v="4- Gosto"/>
    <s v="5- Gosto mesmo muito"/>
    <s v="3- Gosto mais ou menos"/>
    <s v="5- Gosto mesmo muito"/>
    <s v="4- Gosto"/>
    <s v="4- Gosto"/>
    <s v="5- Gosto mesmo muito"/>
    <s v="3- Gosto mais ou menos"/>
    <s v="3- Gosto mais ou menos"/>
    <s v="3- Gosto mais ou menos"/>
    <s v="3- Gosto mais ou menos"/>
    <s v="5- Preocupa-me muito"/>
    <s v="4- Interessa-me"/>
    <s v="5- Interessa-me muito"/>
    <s v="5- Preocupa-me muito"/>
  </r>
  <r>
    <d v="2023-03-13T14:53:02"/>
    <s v="Consinto em participar no questionário e que os dados recolhidos sejam utilizados para os fins acima referidos."/>
    <n v="20"/>
    <s v="sara.cameijo@gmail.com"/>
    <s v="sarac"/>
    <s v="cultural2"/>
    <n v="42"/>
    <s v="Feminino"/>
    <s v="Casado(a)"/>
    <s v="Sim, 2"/>
    <s v="Marido/Esposa;Filhos"/>
    <s v="Licenciatura (3-5 anos)"/>
    <s v="Humanidades"/>
    <s v="Trabalhador(a) por conta própria como isolado(a)"/>
    <s v="Geografa"/>
    <s v="Não"/>
    <s v="Nenhuma"/>
    <x v="2"/>
    <s v="Companheiro(a) e filhos;Familiares"/>
    <s v="2- Não gosto"/>
    <s v="4- Gosto"/>
    <s v="2- Não gosto"/>
    <s v="4- Gosto"/>
    <s v="4- Gosto"/>
    <s v="4- Gosto"/>
    <s v="5- Gosto mesmo muito"/>
    <s v="2- Não gosto"/>
    <s v="3- Gosto mais ou menos"/>
    <s v="4- Gosto"/>
    <s v="5- Gosto mesmo muito"/>
    <s v="5- Preocupa-me muito"/>
    <s v="5- Interessa-me muito"/>
    <s v="4- Interessa-me"/>
    <s v="4- Preocupa-me"/>
  </r>
  <r>
    <d v="2023-03-13T14:53:55"/>
    <s v="Consinto em participar no questionário e que os dados recolhidos sejam utilizados para os fins acima referidos."/>
    <n v="21"/>
    <s v="trindade.pm@gmail.com"/>
    <s v="GilGec"/>
    <s v="cultural8"/>
    <n v="24"/>
    <s v="Masculino"/>
    <s v="Solteiro(a)"/>
    <s v="Não"/>
    <s v="Pais"/>
    <s v="Licenciatura (3-5 anos)"/>
    <s v="Engenharia e Tecnologia"/>
    <s v="Estudante"/>
    <s v="Engenheiro Informático "/>
    <s v="Não"/>
    <s v="Nenhuma"/>
    <x v="1"/>
    <s v="Familiares;Amigos"/>
    <s v="2- Não gosto"/>
    <s v="5- Gosto mesmo muito"/>
    <s v="3- Gosto mais ou menos"/>
    <s v="4- Gosto"/>
    <s v="5- Gosto mesmo muito"/>
    <s v="5- Gosto mesmo muito"/>
    <s v="5- Gosto mesmo muito"/>
    <s v="4- Gosto"/>
    <s v="3- Gosto mais ou menos"/>
    <s v="2- Não gosto"/>
    <s v="4- Gosto"/>
    <s v="3- Preocupa-me mais ou menos"/>
    <s v="5- Interessa-me muito"/>
    <s v="4- Interessa-me"/>
    <s v="4- Preocupa-me"/>
  </r>
  <r>
    <d v="2023-03-13T14:53:56"/>
    <s v="Consinto em participar no questionário e que os dados recolhidos sejam utilizados para os fins acima referidos."/>
    <n v="22"/>
    <s v="giapsantos@gmail.com"/>
    <s v="Giapsantos"/>
    <s v="cultural6"/>
    <n v="39"/>
    <s v="Feminino"/>
    <s v="Casado(a)"/>
    <s v="Sim, 1"/>
    <s v="Marido/Esposa;Filhos"/>
    <s v="Licenciatura (3-5 anos)"/>
    <s v="Ciências sociais"/>
    <s v="Trabalhador(a) por conta de outrem"/>
    <s v="IT"/>
    <s v="Não"/>
    <s v="Nenhuma"/>
    <x v="2"/>
    <s v="Companheiro(a) e filhos"/>
    <s v="4- Gosto"/>
    <s v="4- Gosto"/>
    <s v="4- Gosto"/>
    <s v="5- Gosto mesmo muito"/>
    <s v="4- Gosto"/>
    <s v="4- Gosto"/>
    <s v="4- Gosto"/>
    <s v="3- Gosto mais ou menos"/>
    <s v="4- Gosto"/>
    <s v="4- Gosto"/>
    <s v="3- Gosto mais ou menos"/>
    <s v="4- Preocupa-me"/>
    <s v="4- Interessa-me"/>
    <s v="5- Interessa-me muito"/>
    <s v="2- Não me preocupa"/>
  </r>
  <r>
    <d v="2023-03-13T14:57:29"/>
    <s v="Consinto em participar no questionário e que os dados recolhidos sejam utilizados para os fins acima referidos."/>
    <n v="23"/>
    <s v="pico4funny@gmail.com"/>
    <s v="Fromage"/>
    <s v="cultural10"/>
    <n v="26"/>
    <s v="Masculino"/>
    <s v="Num relacionamento"/>
    <s v="Não"/>
    <s v="Outros familiares"/>
    <s v="Licenciatura (3-5 anos)"/>
    <s v="Engenharia e Tecnologia"/>
    <s v="Estudante"/>
    <s v="Estudante "/>
    <s v="Não"/>
    <s v="Nenhuma"/>
    <x v="1"/>
    <s v="Familiares;Amigos"/>
    <s v="1- Não gosto mesmo nada"/>
    <s v="4- Gosto"/>
    <s v="4- Gosto"/>
    <s v="3- Gosto mais ou menos"/>
    <s v="3- Gosto mais ou menos"/>
    <s v="4- Gosto"/>
    <s v="4- Gosto"/>
    <s v="3- Gosto mais ou menos"/>
    <s v="3- Gosto mais ou menos"/>
    <s v="2- Não gosto"/>
    <s v="2- Não gosto"/>
    <s v="5- Preocupa-me muito"/>
    <s v="4- Interessa-me"/>
    <s v="3- Interessa-me mais ou menos"/>
    <s v="4- Preocupa-me"/>
  </r>
  <r>
    <d v="2023-03-13T15:03:48"/>
    <s v="Consinto em participar no questionário e que os dados recolhidos sejam utilizados para os fins acima referidos."/>
    <n v="24"/>
    <s v="kikomanager@gmail.com"/>
    <s v="zerozero"/>
    <m/>
    <n v="24"/>
    <s v="Masculino"/>
    <s v="Solteiro(a)"/>
    <s v="Não"/>
    <s v="Pais"/>
    <s v="Mestrado"/>
    <s v="Engenharia e Tecnologia"/>
    <s v="Estudante"/>
    <s v="Estudante"/>
    <s v="Não"/>
    <s v="Nenhuma"/>
    <x v="1"/>
    <s v="Familiares;Amigos"/>
    <s v="2- Não gosto"/>
    <s v="3- Gosto mais ou menos"/>
    <s v="3- Gosto mais ou menos"/>
    <s v="4- Gosto"/>
    <s v="3- Gosto mais ou menos"/>
    <s v="2- Não gosto"/>
    <s v="4- Gosto"/>
    <s v="4- Gosto"/>
    <s v="4- Gosto"/>
    <s v="2- Não gosto"/>
    <s v="2- Não gosto"/>
    <s v="4- Preocupa-me"/>
    <s v="3- Interessa-me mais ou menos"/>
    <s v="3- Interessa-me mais ou menos"/>
    <s v="4- Preocupa-me"/>
  </r>
  <r>
    <d v="2023-03-13T15:25:12"/>
    <s v="Consinto em participar no questionário e que os dados recolhidos sejam utilizados para os fins acima referidos."/>
    <n v="25"/>
    <s v="tiada@isep.ipp.pt"/>
    <s v="tiada00"/>
    <s v="cultural2"/>
    <n v="22"/>
    <s v="Masculino"/>
    <s v="Solteiro(a)"/>
    <s v="Não"/>
    <s v="Pais;Outros familiares"/>
    <s v="Licenciatura (3-5 anos)"/>
    <s v="Engenharia e Tecnologia"/>
    <s v="Estudante;Trabalhador(a) por conta de outrem"/>
    <s v="Investigador"/>
    <s v="Não"/>
    <s v="Nenhuma"/>
    <x v="1"/>
    <s v="Familiares;Amigos"/>
    <s v="3- Gosto mais ou menos"/>
    <s v="4- Gosto"/>
    <s v="4- Gosto"/>
    <s v="5- Gosto mesmo muito"/>
    <s v="5- Gosto mesmo muito"/>
    <s v="5- Gosto mesmo muito"/>
    <s v="5- Gosto mesmo muito"/>
    <s v="3- Gosto mais ou menos"/>
    <s v="5- Gosto mesmo muito"/>
    <s v="1- Não gosto mesmo nada"/>
    <s v="5- Gosto mesmo muito"/>
    <s v="5- Preocupa-me muito"/>
    <s v="4- Interessa-me"/>
    <s v="5- Interessa-me muito"/>
    <s v="3- Preocupa-me mais ou menos"/>
  </r>
  <r>
    <d v="2023-03-13T23:26:16"/>
    <s v="Consinto em participar no questionário e que os dados recolhidos sejam utilizados para os fins acima referidos."/>
    <n v="26"/>
    <s v="joana.grancho@gmail.com"/>
    <s v="Winona"/>
    <s v="sun9"/>
    <n v="18"/>
    <s v="Feminino"/>
    <s v="Solteiro(a)"/>
    <s v="Não"/>
    <s v="Pais;Outros familiares"/>
    <s v="Ensino Secundário"/>
    <s v="Ciências sociais"/>
    <s v="Estudante"/>
    <s v="Estudante "/>
    <s v="Não"/>
    <s v="Nenhuma"/>
    <x v="1"/>
    <s v="Familiares"/>
    <s v="2- Não gosto"/>
    <s v="5- Gosto mesmo muito"/>
    <s v="5- Gosto mesmo muito"/>
    <s v="5- Gosto mesmo muito"/>
    <s v="3- Gosto mais ou menos"/>
    <s v="4- Gosto"/>
    <s v="5- Gosto mesmo muito"/>
    <s v="3- Gosto mais ou menos"/>
    <s v="4- Gosto"/>
    <s v="4- Gosto"/>
    <s v="5- Gosto mesmo muito"/>
    <s v="3- Preocupa-me mais ou menos"/>
    <s v="3- Interessa-me mais ou menos"/>
    <s v="4- Interessa-me"/>
    <s v="4- Preocupa-me"/>
  </r>
  <r>
    <d v="2023-03-16T13:33:41"/>
    <s v="Consinto em participar no questionário e que os dados recolhidos sejam utilizados para os fins acima referidos."/>
    <n v="28"/>
    <s v="mariana.moonlight@gmail.com"/>
    <s v="Moonlight"/>
    <m/>
    <n v="44"/>
    <s v="Feminino"/>
    <s v="União de facto"/>
    <s v="Sim, 1"/>
    <s v="Companheiro(a);Filhos"/>
    <s v="Licenciatura (3-5 anos)"/>
    <s v="Engenharia e Tecnologia"/>
    <s v="Trabalhador(a) por conta de outrem"/>
    <s v="Responsável de qualidade "/>
    <s v="Sim"/>
    <s v="Outra"/>
    <x v="2"/>
    <s v="Companheiro(a) e filhos"/>
    <s v="4- Gosto"/>
    <s v="4- Gosto"/>
    <s v="4- Gosto"/>
    <s v="5- Gosto mesmo muito"/>
    <s v="4- Gosto"/>
    <s v="5- Gosto mesmo muito"/>
    <s v="4- Gosto"/>
    <s v="1- Não gosto mesmo nada"/>
    <s v="3- Gosto mais ou menos"/>
    <s v="3- Gosto mais ou menos"/>
    <s v="3- Gosto mais ou menos"/>
    <s v="3- Preocupa-me mais ou menos"/>
    <s v="5- Interessa-me muito"/>
    <s v="5- Interessa-me muito"/>
    <s v="2- Não me preocupa"/>
  </r>
  <r>
    <d v="2023-03-16T16:38:28"/>
    <s v="Consinto em participar no questionário e que os dados recolhidos sejam utilizados para os fins acima referidos."/>
    <n v="29"/>
    <s v="lcristinal1975@hotmail.com"/>
    <s v="cris"/>
    <m/>
    <n v="47"/>
    <s v="Feminino"/>
    <s v="Divorciado(a) / Separado(a)"/>
    <s v="Sim, 2"/>
    <s v="Filhos"/>
    <s v="Ensino Secundário"/>
    <s v="Nenhuma"/>
    <s v="Trabalhador(a) por conta de outrem"/>
    <s v="Administrativa de Logística "/>
    <s v="Sim"/>
    <s v="Outra"/>
    <x v="1"/>
    <s v="Ninguém"/>
    <s v="2- Não gosto"/>
    <s v="5- Gosto mesmo muito"/>
    <s v="3- Gosto mais ou menos"/>
    <s v="5- Gosto mesmo muito"/>
    <s v="3- Gosto mais ou menos"/>
    <s v="4- Gosto"/>
    <s v="4- Gosto"/>
    <s v="2- Não gosto"/>
    <s v="4- Gosto"/>
    <s v="5- Gosto mesmo muito"/>
    <s v="4- Gosto"/>
    <s v="3- Preocupa-me mais ou menos"/>
    <s v="3- Interessa-me mais ou menos"/>
    <s v="4- Interessa-me"/>
    <s v="2- Não me preocupa"/>
  </r>
  <r>
    <d v="2023-03-18T20:43:40"/>
    <s v="Consinto em participar no questionário e que os dados recolhidos sejam utilizados para os fins acima referidos."/>
    <n v="30"/>
    <s v="alfredo.m.alves@gmail.com"/>
    <s v="Alfa"/>
    <m/>
    <n v="68"/>
    <s v="Masculino"/>
    <s v="Divorciado(a) / Separado(a)"/>
    <s v="Sim, 2"/>
    <s v="Sozinho(a)"/>
    <s v="Ensino Secundário"/>
    <s v="Engenharia e Tecnologia"/>
    <s v="Trabalhador(a) por conta própria como isolado(a)"/>
    <s v="Técnico eléctronica "/>
    <s v="Sim"/>
    <s v="Outra"/>
    <x v="1"/>
    <s v="Familiares"/>
    <s v="2- Não gosto"/>
    <s v="3- Gosto mais ou menos"/>
    <s v="4- Gosto"/>
    <s v="4- Gosto"/>
    <s v="3- Gosto mais ou menos"/>
    <s v="4- Gosto"/>
    <s v="5- Gosto mesmo muito"/>
    <s v="4- Gosto"/>
    <s v="5- Gosto mesmo muito"/>
    <s v="3- Gosto mais ou menos"/>
    <s v="3- Gosto mais ou menos"/>
    <s v="4- Preocupa-me"/>
    <s v="4- Interessa-me"/>
    <s v="4- Interessa-me"/>
    <s v="4- Preocupa-me"/>
  </r>
  <r>
    <d v="2023-03-19T09:37:37"/>
    <s v="Consinto em participar no questionário e que os dados recolhidos sejam utilizados para os fins acima referidos."/>
    <n v="31"/>
    <s v="egidia.cardoso@gmail.com"/>
    <s v="luisa"/>
    <m/>
    <n v="39"/>
    <s v="Feminino"/>
    <s v="União de facto"/>
    <s v="Sim, 1"/>
    <s v="Companheiro(a);Filhos"/>
    <s v="Mestrado"/>
    <s v="Outra"/>
    <s v="Trabalhador(a) por conta de outrem"/>
    <s v="Professora"/>
    <s v="Não"/>
    <s v="Nenhuma"/>
    <x v="1"/>
    <s v="Companheiro(a) e filhos;Familiares"/>
    <s v="4- Gosto"/>
    <s v="5- Gosto mesmo muito"/>
    <s v="4- Gosto"/>
    <s v="5- Gosto mesmo muito"/>
    <s v="3- Gosto mais ou menos"/>
    <s v="4- Gosto"/>
    <s v="4- Gosto"/>
    <s v="3- Gosto mais ou menos"/>
    <s v="3- Gosto mais ou menos"/>
    <s v="3- Gosto mais ou menos"/>
    <s v="4- Gosto"/>
    <s v="3- Preocupa-me mais ou menos"/>
    <s v="3- Interessa-me mais ou menos"/>
    <s v="4- Interessa-me"/>
    <s v="4- Preocupa-me"/>
  </r>
  <r>
    <d v="2023-03-19T19:00:04"/>
    <s v="Consinto em participar no questionário e que os dados recolhidos sejam utilizados para os fins acima referidos."/>
    <n v="32"/>
    <s v="ee01149@gmail.com"/>
    <s v="ee01149"/>
    <m/>
    <n v="39"/>
    <s v="Masculino"/>
    <s v="União de facto"/>
    <s v="Não"/>
    <s v="Companheiro(a)"/>
    <s v="Mestrado"/>
    <s v="Engenharia e Tecnologia"/>
    <s v="Trabalhador(a) por conta de outrem"/>
    <s v="Software engineer "/>
    <s v="Não"/>
    <s v="Nenhuma"/>
    <x v="1"/>
    <s v="Companheiro(a);Amigos"/>
    <s v="3- Gosto mais ou menos"/>
    <s v="2- Não gosto"/>
    <s v="4- Gosto"/>
    <s v="3- Gosto mais ou menos"/>
    <s v="4- Gosto"/>
    <s v="4- Gosto"/>
    <s v="4- Gosto"/>
    <s v="4- Gosto"/>
    <s v="3- Gosto mais ou menos"/>
    <s v="3- Gosto mais ou menos"/>
    <s v="3- Gosto mais ou menos"/>
    <s v="2- Não me preocupa"/>
    <s v="5- Interessa-me muito"/>
    <s v="3- Interessa-me mais ou menos"/>
    <s v="4- Preocupa-me"/>
  </r>
  <r>
    <d v="2023-03-19T22:21:17"/>
    <s v="Consinto em participar no questionário e que os dados recolhidos sejam utilizados para os fins acima referidos."/>
    <n v="33"/>
    <s v="mhj"/>
    <s v="Mendes"/>
    <m/>
    <n v="64"/>
    <s v="Feminino"/>
    <s v="Divorciado(a) / Separado(a)"/>
    <s v="Sim, 2"/>
    <s v="Outros familiares;Filhos"/>
    <s v="Licenciatura (3-5 anos)"/>
    <s v="Outra"/>
    <s v="Trabalhador(a) por conta de outrem"/>
    <s v="Professora"/>
    <s v="Não"/>
    <s v="Nenhuma"/>
    <x v="2"/>
    <s v="Familiares"/>
    <s v="2- Não gosto"/>
    <s v="1- Não gosto mesmo nada"/>
    <s v="4- Gosto"/>
    <s v="5- Gosto mesmo muito"/>
    <s v="3- Gosto mais ou menos"/>
    <s v="3- Gosto mais ou menos"/>
    <s v="4- Gosto"/>
    <s v="3- Gosto mais ou menos"/>
    <s v="4- Gosto"/>
    <s v="5- Gosto mesmo muito"/>
    <s v="2- Não gosto"/>
    <s v="3- Preocupa-me mais ou menos"/>
    <s v="4- Interessa-me"/>
    <s v="3- Interessa-me mais ou menos"/>
    <s v="5- Preocupa-me muito"/>
  </r>
  <r>
    <s v="2023/03/25 5:34:32 PM GMT+1"/>
    <s v="Consinto em participar no questionário e que os dados recolhidos sejam utilizados para os fins acima referidos."/>
    <n v="34"/>
    <s v="acosta.equip.design@gmail.com"/>
    <s v="Rasteirinha"/>
    <m/>
    <n v="41"/>
    <s v="Masculino"/>
    <s v="União de facto"/>
    <s v="Sim, 1"/>
    <s v="Companheiro(a);Filhos"/>
    <s v="Licenciatura (3-5 anos)"/>
    <s v="Engenharia e Tecnologia"/>
    <s v="Trabalhador(a) por conta de outrem"/>
    <s v="Designer de equipamento"/>
    <s v="Sim"/>
    <s v="Outra"/>
    <x v="1"/>
    <s v="Companheiro(a) e filhos;Familiares;Amigos;Colegas"/>
    <s v="5- Gosto mesmo muito"/>
    <s v="5- Gosto mesmo muito"/>
    <s v="5- Gosto mesmo muito"/>
    <s v="5- Gosto mesmo muito"/>
    <s v="4- Gosto"/>
    <s v="5- Gosto mesmo muito"/>
    <s v="4- Gosto"/>
    <s v="1- Não gosto mesmo nada"/>
    <s v="4- Gosto"/>
    <s v="4- Gosto"/>
    <s v="4- Gosto"/>
    <s v="4- Preocupa-me"/>
    <s v="5- Interessa-me muito"/>
    <s v="5- Interessa-me muito"/>
    <s v="2- Não me preocupa"/>
  </r>
  <r>
    <s v="2023/03/26 12:10:23 AM GMT+1"/>
    <s v="Consinto em participar no questionário e que os dados recolhidos sejam utilizados para os fins acima referidos."/>
    <n v="35"/>
    <s v="diana.garganta@gmail.com"/>
    <s v="Di"/>
    <m/>
    <n v="31"/>
    <s v="Feminino"/>
    <s v="Casado(a)"/>
    <s v="Sim, 1"/>
    <s v="Marido/Esposa"/>
    <s v="Mestrado"/>
    <s v="Humanidades"/>
    <s v="Trabalhador(a) por conta de outrem"/>
    <s v="Gestora"/>
    <s v="Não"/>
    <s v="Nenhuma"/>
    <x v="1"/>
    <s v="Companheiro(a);Familiares;Amigos"/>
    <s v="3- Gosto mais ou menos"/>
    <s v="4- Gosto"/>
    <s v="3- Gosto mais ou menos"/>
    <s v="5- Gosto mesmo muito"/>
    <s v="4- Gosto"/>
    <s v="4- Gosto"/>
    <s v="4- Gosto"/>
    <s v="5- Gosto mesmo muito"/>
    <s v="5- Gosto mesmo muito"/>
    <s v="5- Gosto mesmo muito"/>
    <s v="4- Gosto"/>
    <s v="5- Preocupa-me muito"/>
    <s v="5- Interessa-me muito"/>
    <s v="5- Interessa-me muito"/>
    <s v="5- Preocupa-me muito"/>
  </r>
  <r>
    <s v="2023/04/03 7:32:56 PM GMT+1"/>
    <s v="Consinto em participar no questionário e que os dados recolhidos sejam utilizados para os fins acima referidos."/>
    <n v="36"/>
    <s v="eduardo.abreu98@gmail.com"/>
    <s v="eduarxdo"/>
    <m/>
    <n v="24"/>
    <s v="Masculino"/>
    <s v="Solteiro(a)"/>
    <s v="Não"/>
    <s v="Sozinho(a)"/>
    <s v="Bacharelato (2-3 anos)"/>
    <s v="Engenharia e Tecnologia"/>
    <s v="Estudante"/>
    <s v="Estudante"/>
    <s v="Não"/>
    <s v="Nenhuma"/>
    <x v="1"/>
    <s v="Ninguém;Familiares;Amigos"/>
    <s v="2- Não gosto"/>
    <s v="5- Gosto mesmo muito"/>
    <s v="5- Gosto mesmo muito"/>
    <s v="5- Gosto mesmo muito"/>
    <s v="5- Gosto mesmo muito"/>
    <s v="4- Gosto"/>
    <s v="5- Gosto mesmo muito"/>
    <s v="1- Não gosto mesmo nada"/>
    <s v="3- Gosto mais ou menos"/>
    <s v="4- Gosto"/>
    <s v="3- Gosto mais ou menos"/>
    <s v="4- Preocupa-me"/>
    <s v="5- Interessa-me muito"/>
    <s v="5- Interessa-me muito"/>
    <s v="2- Não me preocup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31A53A-1FB0-4239-9D62-D1E541BC685D}" name="PivotTable5" cacheId="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 chartFormat="13">
  <location ref="A3:B6" firstHeaderRow="1" firstDataRow="1" firstDataCol="1"/>
  <pivotFields count="34">
    <pivotField compact="0" numFmtId="22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name="Fears" axis="axisRow" dataField="1" compact="0" outline="0" showAll="0" defaultSubtotal="0">
      <items count="3">
        <item n="Heights" x="2"/>
        <item n="Heights and Confined spaces" x="0"/>
        <item n="None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7"/>
  </rowFields>
  <rowItems count="3">
    <i>
      <x/>
    </i>
    <i>
      <x v="1"/>
    </i>
    <i>
      <x v="2"/>
    </i>
  </rowItems>
  <colItems count="1">
    <i/>
  </colItems>
  <dataFields count="1">
    <dataField name="Count of Fears" fld="17" subtotal="count" baseField="0" baseItem="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17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17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F22510-0AAF-46AF-B461-B67DA7742537}" name="PivotTable19" cacheId="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 chartFormat="5">
  <location ref="A1:B6" firstHeaderRow="1" firstDataRow="1" firstDataCol="1"/>
  <pivotFields count="3">
    <pivotField name="Travels with" axis="axisRow" dataField="1" compact="0" outline="0" showAll="0" defaultSubtotal="0">
      <items count="5">
        <item n="Friends" x="1"/>
        <item n="Partner" x="3"/>
        <item n="Partner and children" x="0"/>
        <item n="Relatives" x="2"/>
        <item n="No one"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Items count="1">
    <i/>
  </colItems>
  <dataFields count="1">
    <dataField name="Count of Travels with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9AD05B-F8F9-46D8-8B94-60A2B01E3795}" name="PivotTable24" cacheId="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 chartFormat="5">
  <location ref="A1:B8" firstHeaderRow="1" firstDataRow="1" firstDataCol="1"/>
  <pivotFields count="1">
    <pivotField axis="axisRow" dataField="1" compact="0" outline="0" showAll="0" defaultSubtotal="0">
      <items count="7">
        <item n="Friends" x="2"/>
        <item n="Partner" x="4"/>
        <item n="Children" x="6"/>
        <item n="Wife/Husband" x="3"/>
        <item n="Other relatives" x="5"/>
        <item n="Parents" x="0"/>
        <item n="Alone" x="1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Items count="1">
    <i/>
  </colItems>
  <dataFields count="1">
    <dataField name="Count of Lives with" fld="0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4A0EB683-2FAF-41A6-9DF8-1CB09D895F43}" autoFormatId="16" applyNumberFormats="0" applyBorderFormats="0" applyFontFormats="0" applyPatternFormats="0" applyAlignmentFormats="0" applyWidthHeightFormats="0">
  <queryTableRefresh nextId="35" unboundColumnsLeft="1">
    <queryTableFields count="29">
      <queryTableField id="34" dataBound="0" tableColumnId="34"/>
      <queryTableField id="4" name="2- Idade" tableColumnId="4"/>
      <queryTableField id="5" name="3- Género" tableColumnId="5"/>
      <queryTableField id="6" name="4- Estado Civil" tableColumnId="6"/>
      <queryTableField id="7" name="5- Tem filhos?" tableColumnId="7"/>
      <queryTableField id="8" name="6- Com quem vive?" tableColumnId="8"/>
      <queryTableField id="9" name="7- Nível Educacional" tableColumnId="9"/>
      <queryTableField id="10" name="8- Área(s) de formação?" tableColumnId="10"/>
      <queryTableField id="11" name="9- Situação Profissional" tableColumnId="11"/>
      <queryTableField id="12" name="10- Qual é/era a sua profissão?" tableColumnId="12"/>
      <queryTableField id="13" name="11- Tem alguma doença crónica ou incapacidade?" tableColumnId="13"/>
      <queryTableField id="14" name="12- Se respondeu sim à questão anterior, qual/quais?" tableColumnId="14"/>
      <queryTableField id="15" name="13- Tem algum dos seguintes medos ou fobias?" tableColumnId="15"/>
      <queryTableField id="16" name="14- Geralmente, quem o acompanha quando viaja em lazer?" tableColumnId="16"/>
      <queryTableField id="17" name="F1 - Actividades de adrenalina (escalada, bungee jumping, sky diving, desportos aquáticos...)" tableColumnId="17"/>
      <queryTableField id="18" name="F2 - Natureza Selvagem (caminhadas na floresta, montanhismo, visitar grutas e desfiladeiros,  ...)" tableColumnId="18"/>
      <queryTableField id="19" name="F3 - Festas, Música e Vida Nocturna (Discotecas, bares, clubes nocturnos, concertos, festivais de música ou dança, bailes,  ...)" tableColumnId="19"/>
      <queryTableField id="20" name="F4 - Sol, Água e Areia (Relaxar ou nadar na piscina, ir à praia para relaxar ou nadar, férias em ilhas)" tableColumnId="20"/>
      <queryTableField id="21" name="F5 - Museus, Cruzeiros e Miradouros" tableColumnId="21"/>
      <queryTableField id="22" name="F6 - Parques animais e temáticos" tableColumnId="22"/>
      <queryTableField id="23" name="F7 - Património cultural (Monumentos, cidades/vilas históricas)" tableColumnId="23"/>
      <queryTableField id="24" name="F8 - Desportos e Jogos (Caça/pesca, assistir a competições desportivas, casino)" tableColumnId="24"/>
      <queryTableField id="25" name="F9 - Eventos de gastronomia" tableColumnId="25"/>
      <queryTableField id="26" name="F10 - Saúde e Bem-estar (SPA, centros de beleza, tratamentos de saúde e bem-estar)" tableColumnId="26"/>
      <queryTableField id="27" name="F11 - Fenómenos naturais (caves, cavernas, vulcões)" tableColumnId="27"/>
      <queryTableField id="28" name="FP1 - Haver previsibilidade e segurança (sentir conforto, ter rede no telemóvel, medo de me perder, medo de ficar doente ou ter acidentes, etc.)" tableColumnId="28"/>
      <queryTableField id="29" name="FP2 - Ter experiências culturais e de aprendizagem" tableColumnId="29"/>
      <queryTableField id="30" name="FP3 - Visitar coisas únicas e exóticas" tableColumnId="30"/>
      <queryTableField id="31" name="FP4 - Sentir familiaridade (nunca viajar em grupos com desconhecidos ou passar férias com estranhos)" tableColumnId="31"/>
    </queryTableFields>
    <queryTableDeletedFields count="3">
      <deletedField name="1- Email"/>
      <deletedField name="Timestamp"/>
      <deletedField name="Consentimento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C18C57-4050-4DEC-B40E-F63DF3A100EB}" name="PreQuestionario_20032023" displayName="PreQuestionario_20032023" ref="A1:AC36" tableType="queryTable" totalsRowShown="0">
  <autoFilter ref="A1:AC36" xr:uid="{1BC18C57-4050-4DEC-B40E-F63DF3A100EB}"/>
  <tableColumns count="29">
    <tableColumn id="34" xr3:uid="{4B7D1A88-A7E3-4893-BA77-647A910B053A}" uniqueName="34" name="ID" queryTableFieldId="34"/>
    <tableColumn id="4" xr3:uid="{369CB191-EA4B-4F50-9173-05A23C3BCF16}" uniqueName="4" name="2- Idade" queryTableFieldId="4"/>
    <tableColumn id="5" xr3:uid="{8A4B77D1-3861-4BB3-BC17-7DD24C7FFE47}" uniqueName="5" name="3- Género" queryTableFieldId="5" dataDxfId="41"/>
    <tableColumn id="6" xr3:uid="{52C44E9F-D282-4967-A7C3-C96967EA3F25}" uniqueName="6" name="4- Estado Civil" queryTableFieldId="6" dataDxfId="40"/>
    <tableColumn id="7" xr3:uid="{7F69759D-BE62-40C0-889A-156AF01B75F3}" uniqueName="7" name="5- Tem filhos?" queryTableFieldId="7" dataDxfId="39"/>
    <tableColumn id="8" xr3:uid="{7002961A-6792-4B39-A3CB-D2442E9A39D9}" uniqueName="8" name="6- Com quem vive?" queryTableFieldId="8" dataDxfId="38"/>
    <tableColumn id="9" xr3:uid="{429D7E97-C573-4D8D-924C-95CC872B3F01}" uniqueName="9" name="7- Nível Educacional" queryTableFieldId="9" dataDxfId="37"/>
    <tableColumn id="10" xr3:uid="{61125743-F4E3-4CA5-9B80-FD76229ED853}" uniqueName="10" name="8- Área(s) de formação?" queryTableFieldId="10" dataDxfId="36"/>
    <tableColumn id="11" xr3:uid="{8DE83D1B-D3C2-4379-9A7A-3ED6E0DA6A38}" uniqueName="11" name="9- Situação Profissional" queryTableFieldId="11" dataDxfId="35"/>
    <tableColumn id="12" xr3:uid="{9294604C-A6DD-4CB1-B6A2-3DC2CEA29724}" uniqueName="12" name="10- Qual é/era a sua profissão?" queryTableFieldId="12" dataDxfId="34"/>
    <tableColumn id="13" xr3:uid="{EDBD06E7-0059-4B72-BD8C-5F14B0703E1D}" uniqueName="13" name="11- Tem alguma doença crónica ou incapacidade?" queryTableFieldId="13" dataDxfId="33"/>
    <tableColumn id="14" xr3:uid="{8FEEBEA4-B0D9-4C67-9960-26E158700BC6}" uniqueName="14" name="12- Se respondeu sim à questão anterior, qual/quais?" queryTableFieldId="14" dataDxfId="32"/>
    <tableColumn id="15" xr3:uid="{025B1D69-7DA8-4559-BCFF-CFCB7ED89B43}" uniqueName="15" name="13- Tem algum dos seguintes medos ou fobias?" queryTableFieldId="15" dataDxfId="31"/>
    <tableColumn id="16" xr3:uid="{A3CF6A8F-B7FC-4172-818C-C69349AE1D4B}" uniqueName="16" name="14- Geralmente, quem o acompanha quando viaja em lazer?" queryTableFieldId="16" dataDxfId="30"/>
    <tableColumn id="17" xr3:uid="{037E6588-AFB8-45E3-A9C1-93327B8B537E}" uniqueName="17" name="F1 - Actividades de adrenalina (escalada, bungee jumping, sky diving, desportos aquáticos...)" queryTableFieldId="17" dataDxfId="29"/>
    <tableColumn id="18" xr3:uid="{FBDF400C-E081-4461-B94E-37DD57C65020}" uniqueName="18" name="F2 - Natureza Selvagem (caminhadas na floresta, montanhismo, visitar grutas e desfiladeiros,  ...)" queryTableFieldId="18" dataDxfId="28"/>
    <tableColumn id="19" xr3:uid="{DF8FDB8A-A7E5-47CD-B26F-316940475BBA}" uniqueName="19" name="F3 - Festas, Música e Vida Nocturna (Discotecas, bares, clubes nocturnos, concertos, festivais de música ou dança, bailes,  ...)" queryTableFieldId="19" dataDxfId="27"/>
    <tableColumn id="20" xr3:uid="{B9454C4F-8016-4CA4-80F2-9B4DB97A86E6}" uniqueName="20" name="F4 - Sol, Água e Areia (Relaxar ou nadar na piscina, ir à praia para relaxar ou nadar, férias em ilhas)" queryTableFieldId="20" dataDxfId="26"/>
    <tableColumn id="21" xr3:uid="{7F6A528C-EE7C-432A-ACA8-7D91F6294E5D}" uniqueName="21" name="F5 - Museus, Cruzeiros e Miradouros" queryTableFieldId="21" dataDxfId="25"/>
    <tableColumn id="22" xr3:uid="{A727EB15-ED79-4401-9DC8-F07482CCB73E}" uniqueName="22" name="F6 - Parques animais e temáticos" queryTableFieldId="22" dataDxfId="24"/>
    <tableColumn id="23" xr3:uid="{0C66CC38-294B-43BD-B241-FA2343A01DF2}" uniqueName="23" name="F7 - Património cultural (Monumentos, cidades/vilas históricas)" queryTableFieldId="23" dataDxfId="23"/>
    <tableColumn id="24" xr3:uid="{8B4997D7-4578-43F6-8257-7BD53F8DA5B7}" uniqueName="24" name="F8 - Desportos e Jogos (Caça/pesca, assistir a competições desportivas, casino)" queryTableFieldId="24" dataDxfId="22"/>
    <tableColumn id="25" xr3:uid="{1D24591D-1301-4393-8E38-D8CD9BB3EC6A}" uniqueName="25" name="F9 - Eventos de gastronomia" queryTableFieldId="25" dataDxfId="21"/>
    <tableColumn id="26" xr3:uid="{43EE2CF9-3EF6-4976-A75A-B4FBEDFB51F0}" uniqueName="26" name="F10 - Saúde e Bem-estar (SPA, centros de beleza, tratamentos de saúde e bem-estar)" queryTableFieldId="26" dataDxfId="20"/>
    <tableColumn id="27" xr3:uid="{9FA45426-C569-48F5-B884-EBA9C25C4C66}" uniqueName="27" name="F11 - Fenómenos naturais (caves, cavernas, vulcões)" queryTableFieldId="27" dataDxfId="19"/>
    <tableColumn id="28" xr3:uid="{57B850DD-F13C-4E97-ADDB-4ED46433F4A7}" uniqueName="28" name="FP1 - Haver previsibilidade e segurança (sentir conforto, ter rede no telemóvel, medo de me perder, medo de ficar doente ou ter acidentes, etc.)" queryTableFieldId="28" dataDxfId="18"/>
    <tableColumn id="29" xr3:uid="{57126862-803B-421A-94CA-8EB174734390}" uniqueName="29" name="FP2 - Ter experiências culturais e de aprendizagem" queryTableFieldId="29" dataDxfId="17"/>
    <tableColumn id="30" xr3:uid="{B2A06A18-7373-490D-AD42-5D7FDBEBC26A}" uniqueName="30" name="FP3 - Visitar coisas únicas e exóticas" queryTableFieldId="30" dataDxfId="16"/>
    <tableColumn id="31" xr3:uid="{4CE40CE0-955A-4F36-8A5E-A21AB52C591B}" uniqueName="31" name="FP4 - Sentir familiaridade (nunca viajar em grupos com desconhecidos ou passar férias com estranhos)" queryTableFieldId="31" dataDxfId="1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38870A8-14F5-4BA1-A66F-C39FBA234699}" name="Table2" displayName="Table2" ref="B3:F393" totalsRowShown="0">
  <autoFilter ref="B3:F393" xr:uid="{65686C20-272C-4279-8BAE-A40A36CB18B5}"/>
  <tableColumns count="5">
    <tableColumn id="2" xr3:uid="{C0148198-8D0E-4516-B43F-2038BD774429}" name="POI ID"/>
    <tableColumn id="3" xr3:uid="{8B4756BC-9EE0-4AB6-B7FB-CB40AFC30D79}" name="POI name"/>
    <tableColumn id="4" xr3:uid="{27B0D17A-25B1-48CC-B305-D6A7FFF889F7}" name="Rating/Interest (0 a 5)"/>
    <tableColumn id="5" xr3:uid="{BCE8D6F9-C655-442A-8DB8-83C3BD013AD8}" name="Already visited?"/>
    <tableColumn id="6" xr3:uid="{59BB4BD7-83A7-42A5-A6A0-C0615A4F045C}" name="Revisit?"/>
  </tableColumns>
  <tableStyleInfo name="TableStyleMedium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8D5E67-776E-4715-B601-4EAEF662611F}" name="Table23" displayName="Table23" ref="B3:F350" totalsRowShown="0">
  <autoFilter ref="B3:F350" xr:uid="{8C8D5E67-776E-4715-B601-4EAEF662611F}"/>
  <tableColumns count="5">
    <tableColumn id="6" xr3:uid="{4404F1A1-25AA-43C8-A7A5-7ED935F9A185}" name="User ID"/>
    <tableColumn id="5" xr3:uid="{B8737B2B-732A-4404-8D8A-84181811BBEB}" name="Subgroup"/>
    <tableColumn id="2" xr3:uid="{99E6758E-1F72-4CAC-B84C-0BDB64265215}" name="POI ID"/>
    <tableColumn id="3" xr3:uid="{062BBF60-BC02-4F6E-B775-194699E7409A}" name="POI name"/>
    <tableColumn id="4" xr3:uid="{10B0789A-C251-4ABF-B566-D2F60CBC7205}" name="Rating/Interest (0 a 5)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9A9E8-FBE4-44CC-96C7-A39F9235E3F8}">
  <dimension ref="A1:AC36"/>
  <sheetViews>
    <sheetView workbookViewId="0">
      <selection activeCell="B2" sqref="B2"/>
    </sheetView>
  </sheetViews>
  <sheetFormatPr defaultRowHeight="14.4" x14ac:dyDescent="0.3"/>
  <cols>
    <col min="1" max="1" width="5" bestFit="1" customWidth="1"/>
    <col min="2" max="2" width="10.109375" customWidth="1"/>
    <col min="3" max="3" width="11.5546875" customWidth="1"/>
    <col min="4" max="4" width="24.6640625" customWidth="1"/>
    <col min="5" max="5" width="14.88671875" customWidth="1"/>
    <col min="6" max="6" width="21.109375" customWidth="1"/>
    <col min="7" max="7" width="20.33203125" customWidth="1"/>
    <col min="8" max="8" width="35.33203125" customWidth="1"/>
    <col min="9" max="9" width="43.77734375" customWidth="1"/>
    <col min="10" max="10" width="34.88671875" customWidth="1"/>
    <col min="11" max="11" width="45.88671875" customWidth="1"/>
    <col min="12" max="12" width="49.33203125" customWidth="1"/>
    <col min="13" max="13" width="53.77734375" customWidth="1"/>
    <col min="14" max="14" width="55.33203125" customWidth="1"/>
    <col min="15" max="18" width="80.88671875" bestFit="1" customWidth="1"/>
    <col min="19" max="19" width="34.6640625" bestFit="1" customWidth="1"/>
    <col min="20" max="20" width="31.33203125" bestFit="1" customWidth="1"/>
    <col min="21" max="21" width="58" bestFit="1" customWidth="1"/>
    <col min="22" max="22" width="71" bestFit="1" customWidth="1"/>
    <col min="23" max="23" width="27.44140625" bestFit="1" customWidth="1"/>
    <col min="24" max="24" width="76.5546875" bestFit="1" customWidth="1"/>
    <col min="25" max="25" width="48" bestFit="1" customWidth="1"/>
    <col min="26" max="26" width="80.88671875" bestFit="1" customWidth="1"/>
    <col min="27" max="27" width="46.5546875" bestFit="1" customWidth="1"/>
    <col min="28" max="28" width="33.88671875" bestFit="1" customWidth="1"/>
    <col min="29" max="29" width="80.88671875" bestFit="1" customWidth="1"/>
  </cols>
  <sheetData>
    <row r="1" spans="1:29" x14ac:dyDescent="0.3">
      <c r="A1" t="s">
        <v>170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</row>
    <row r="2" spans="1:29" x14ac:dyDescent="0.3">
      <c r="A2">
        <v>1</v>
      </c>
      <c r="B2">
        <v>43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t="s">
        <v>33</v>
      </c>
      <c r="I2" t="s">
        <v>34</v>
      </c>
      <c r="J2" t="s">
        <v>35</v>
      </c>
      <c r="K2" t="s">
        <v>36</v>
      </c>
      <c r="L2" t="s">
        <v>37</v>
      </c>
      <c r="M2" t="s">
        <v>38</v>
      </c>
      <c r="N2" t="s">
        <v>39</v>
      </c>
      <c r="O2" t="s">
        <v>40</v>
      </c>
      <c r="P2" t="s">
        <v>41</v>
      </c>
      <c r="Q2" t="s">
        <v>41</v>
      </c>
      <c r="R2" t="s">
        <v>42</v>
      </c>
      <c r="S2" t="s">
        <v>43</v>
      </c>
      <c r="T2" t="s">
        <v>43</v>
      </c>
      <c r="U2" t="s">
        <v>42</v>
      </c>
      <c r="V2" t="s">
        <v>40</v>
      </c>
      <c r="W2" t="s">
        <v>41</v>
      </c>
      <c r="X2" t="s">
        <v>43</v>
      </c>
      <c r="Y2" t="s">
        <v>43</v>
      </c>
      <c r="Z2" t="s">
        <v>44</v>
      </c>
      <c r="AA2" t="s">
        <v>45</v>
      </c>
      <c r="AB2" t="s">
        <v>46</v>
      </c>
      <c r="AC2" t="s">
        <v>47</v>
      </c>
    </row>
    <row r="3" spans="1:29" x14ac:dyDescent="0.3">
      <c r="A3">
        <v>2</v>
      </c>
      <c r="B3">
        <v>33</v>
      </c>
      <c r="C3" t="s">
        <v>28</v>
      </c>
      <c r="D3" t="s">
        <v>29</v>
      </c>
      <c r="E3" t="s">
        <v>36</v>
      </c>
      <c r="F3" t="s">
        <v>48</v>
      </c>
      <c r="G3" t="s">
        <v>32</v>
      </c>
      <c r="H3" t="s">
        <v>49</v>
      </c>
      <c r="I3" t="s">
        <v>50</v>
      </c>
      <c r="J3" t="s">
        <v>51</v>
      </c>
      <c r="K3" t="s">
        <v>36</v>
      </c>
      <c r="L3" t="s">
        <v>37</v>
      </c>
      <c r="M3" t="s">
        <v>52</v>
      </c>
      <c r="N3" t="s">
        <v>53</v>
      </c>
      <c r="O3" t="s">
        <v>41</v>
      </c>
      <c r="P3" t="s">
        <v>42</v>
      </c>
      <c r="Q3" t="s">
        <v>54</v>
      </c>
      <c r="R3" t="s">
        <v>42</v>
      </c>
      <c r="S3" t="s">
        <v>42</v>
      </c>
      <c r="T3" t="s">
        <v>54</v>
      </c>
      <c r="U3" t="s">
        <v>42</v>
      </c>
      <c r="V3" t="s">
        <v>43</v>
      </c>
      <c r="W3" t="s">
        <v>42</v>
      </c>
      <c r="X3" t="s">
        <v>43</v>
      </c>
      <c r="Y3" t="s">
        <v>42</v>
      </c>
      <c r="Z3" t="s">
        <v>55</v>
      </c>
      <c r="AA3" t="s">
        <v>45</v>
      </c>
      <c r="AB3" t="s">
        <v>46</v>
      </c>
      <c r="AC3" t="s">
        <v>56</v>
      </c>
    </row>
    <row r="4" spans="1:29" x14ac:dyDescent="0.3">
      <c r="A4">
        <v>3</v>
      </c>
      <c r="B4">
        <v>18</v>
      </c>
      <c r="C4" t="s">
        <v>57</v>
      </c>
      <c r="D4" t="s">
        <v>58</v>
      </c>
      <c r="E4" t="s">
        <v>36</v>
      </c>
      <c r="F4" t="s">
        <v>48</v>
      </c>
      <c r="G4" t="s">
        <v>59</v>
      </c>
      <c r="H4" t="s">
        <v>60</v>
      </c>
      <c r="I4" t="s">
        <v>61</v>
      </c>
      <c r="J4" t="s">
        <v>62</v>
      </c>
      <c r="K4" t="s">
        <v>36</v>
      </c>
      <c r="L4" t="s">
        <v>37</v>
      </c>
      <c r="M4" t="s">
        <v>52</v>
      </c>
      <c r="N4" t="s">
        <v>63</v>
      </c>
      <c r="O4" t="s">
        <v>42</v>
      </c>
      <c r="P4" t="s">
        <v>43</v>
      </c>
      <c r="Q4" t="s">
        <v>43</v>
      </c>
      <c r="R4" t="s">
        <v>42</v>
      </c>
      <c r="S4" t="s">
        <v>54</v>
      </c>
      <c r="T4" t="s">
        <v>43</v>
      </c>
      <c r="U4" t="s">
        <v>43</v>
      </c>
      <c r="V4" t="s">
        <v>42</v>
      </c>
      <c r="W4" t="s">
        <v>43</v>
      </c>
      <c r="X4" t="s">
        <v>41</v>
      </c>
      <c r="Y4" t="s">
        <v>43</v>
      </c>
      <c r="Z4" t="s">
        <v>47</v>
      </c>
      <c r="AA4" t="s">
        <v>45</v>
      </c>
      <c r="AB4" t="s">
        <v>46</v>
      </c>
      <c r="AC4" t="s">
        <v>47</v>
      </c>
    </row>
    <row r="5" spans="1:29" x14ac:dyDescent="0.3">
      <c r="A5">
        <v>4</v>
      </c>
      <c r="B5">
        <v>26</v>
      </c>
      <c r="C5" t="s">
        <v>57</v>
      </c>
      <c r="D5" t="s">
        <v>58</v>
      </c>
      <c r="E5" t="s">
        <v>36</v>
      </c>
      <c r="F5" t="s">
        <v>64</v>
      </c>
      <c r="G5" t="s">
        <v>65</v>
      </c>
      <c r="H5" t="s">
        <v>49</v>
      </c>
      <c r="I5" t="s">
        <v>50</v>
      </c>
      <c r="J5" t="s">
        <v>66</v>
      </c>
      <c r="K5" t="s">
        <v>36</v>
      </c>
      <c r="L5" t="s">
        <v>37</v>
      </c>
      <c r="M5" t="s">
        <v>52</v>
      </c>
      <c r="N5" t="s">
        <v>67</v>
      </c>
      <c r="O5" t="s">
        <v>43</v>
      </c>
      <c r="P5" t="s">
        <v>43</v>
      </c>
      <c r="Q5" t="s">
        <v>43</v>
      </c>
      <c r="R5" t="s">
        <v>43</v>
      </c>
      <c r="S5" t="s">
        <v>43</v>
      </c>
      <c r="T5" t="s">
        <v>43</v>
      </c>
      <c r="U5" t="s">
        <v>41</v>
      </c>
      <c r="V5" t="s">
        <v>43</v>
      </c>
      <c r="W5" t="s">
        <v>43</v>
      </c>
      <c r="X5" t="s">
        <v>41</v>
      </c>
      <c r="Y5" t="s">
        <v>43</v>
      </c>
      <c r="Z5" t="s">
        <v>68</v>
      </c>
      <c r="AA5" t="s">
        <v>45</v>
      </c>
      <c r="AB5" t="s">
        <v>45</v>
      </c>
      <c r="AC5" t="s">
        <v>47</v>
      </c>
    </row>
    <row r="6" spans="1:29" x14ac:dyDescent="0.3">
      <c r="A6">
        <v>5</v>
      </c>
      <c r="B6">
        <v>22</v>
      </c>
      <c r="C6" t="s">
        <v>28</v>
      </c>
      <c r="D6" t="s">
        <v>29</v>
      </c>
      <c r="E6" t="s">
        <v>36</v>
      </c>
      <c r="F6" t="s">
        <v>53</v>
      </c>
      <c r="G6" t="s">
        <v>65</v>
      </c>
      <c r="H6" t="s">
        <v>49</v>
      </c>
      <c r="I6" t="s">
        <v>34</v>
      </c>
      <c r="J6" t="s">
        <v>69</v>
      </c>
      <c r="K6" t="s">
        <v>36</v>
      </c>
      <c r="L6" t="s">
        <v>37</v>
      </c>
      <c r="M6" t="s">
        <v>70</v>
      </c>
      <c r="N6" t="s">
        <v>63</v>
      </c>
      <c r="O6" t="s">
        <v>43</v>
      </c>
      <c r="P6" t="s">
        <v>43</v>
      </c>
      <c r="Q6" t="s">
        <v>42</v>
      </c>
      <c r="R6" t="s">
        <v>42</v>
      </c>
      <c r="S6" t="s">
        <v>43</v>
      </c>
      <c r="T6" t="s">
        <v>43</v>
      </c>
      <c r="U6" t="s">
        <v>41</v>
      </c>
      <c r="V6" t="s">
        <v>54</v>
      </c>
      <c r="W6" t="s">
        <v>43</v>
      </c>
      <c r="X6" t="s">
        <v>43</v>
      </c>
      <c r="Y6" t="s">
        <v>43</v>
      </c>
      <c r="Z6" t="s">
        <v>44</v>
      </c>
      <c r="AA6" t="s">
        <v>45</v>
      </c>
      <c r="AB6" t="s">
        <v>45</v>
      </c>
      <c r="AC6" t="s">
        <v>47</v>
      </c>
    </row>
    <row r="7" spans="1:29" x14ac:dyDescent="0.3">
      <c r="A7">
        <v>6</v>
      </c>
      <c r="B7">
        <v>21</v>
      </c>
      <c r="C7" t="s">
        <v>57</v>
      </c>
      <c r="D7" t="s">
        <v>58</v>
      </c>
      <c r="E7" t="s">
        <v>36</v>
      </c>
      <c r="F7" t="s">
        <v>53</v>
      </c>
      <c r="G7" t="s">
        <v>59</v>
      </c>
      <c r="H7" t="s">
        <v>49</v>
      </c>
      <c r="I7" t="s">
        <v>50</v>
      </c>
      <c r="J7" t="s">
        <v>71</v>
      </c>
      <c r="K7" t="s">
        <v>36</v>
      </c>
      <c r="L7" t="s">
        <v>37</v>
      </c>
      <c r="M7" t="s">
        <v>52</v>
      </c>
      <c r="N7" t="s">
        <v>72</v>
      </c>
      <c r="O7" t="s">
        <v>43</v>
      </c>
      <c r="P7" t="s">
        <v>43</v>
      </c>
      <c r="Q7" t="s">
        <v>41</v>
      </c>
      <c r="R7" t="s">
        <v>42</v>
      </c>
      <c r="S7" t="s">
        <v>54</v>
      </c>
      <c r="T7" t="s">
        <v>54</v>
      </c>
      <c r="U7" t="s">
        <v>41</v>
      </c>
      <c r="V7" t="s">
        <v>41</v>
      </c>
      <c r="W7" t="s">
        <v>40</v>
      </c>
      <c r="X7" t="s">
        <v>54</v>
      </c>
      <c r="Y7" t="s">
        <v>41</v>
      </c>
      <c r="Z7" t="s">
        <v>47</v>
      </c>
      <c r="AA7" t="s">
        <v>73</v>
      </c>
      <c r="AB7" t="s">
        <v>46</v>
      </c>
      <c r="AC7" t="s">
        <v>44</v>
      </c>
    </row>
    <row r="8" spans="1:29" x14ac:dyDescent="0.3">
      <c r="A8">
        <v>7</v>
      </c>
      <c r="B8">
        <v>56</v>
      </c>
      <c r="C8" t="s">
        <v>28</v>
      </c>
      <c r="D8" t="s">
        <v>74</v>
      </c>
      <c r="E8" t="s">
        <v>30</v>
      </c>
      <c r="F8" t="s">
        <v>75</v>
      </c>
      <c r="G8" t="s">
        <v>76</v>
      </c>
      <c r="H8" t="s">
        <v>49</v>
      </c>
      <c r="I8" t="s">
        <v>50</v>
      </c>
      <c r="J8" t="s">
        <v>77</v>
      </c>
      <c r="K8" t="s">
        <v>36</v>
      </c>
      <c r="L8" t="s">
        <v>37</v>
      </c>
      <c r="M8" t="s">
        <v>52</v>
      </c>
      <c r="N8" t="s">
        <v>78</v>
      </c>
      <c r="O8" t="s">
        <v>54</v>
      </c>
      <c r="P8" t="s">
        <v>41</v>
      </c>
      <c r="Q8" t="s">
        <v>43</v>
      </c>
      <c r="R8" t="s">
        <v>42</v>
      </c>
      <c r="S8" t="s">
        <v>41</v>
      </c>
      <c r="T8" t="s">
        <v>41</v>
      </c>
      <c r="U8" t="s">
        <v>43</v>
      </c>
      <c r="V8" t="s">
        <v>40</v>
      </c>
      <c r="W8" t="s">
        <v>42</v>
      </c>
      <c r="X8" t="s">
        <v>43</v>
      </c>
      <c r="Y8" t="s">
        <v>54</v>
      </c>
      <c r="Z8" t="s">
        <v>68</v>
      </c>
      <c r="AA8" t="s">
        <v>73</v>
      </c>
      <c r="AB8" t="s">
        <v>46</v>
      </c>
      <c r="AC8" t="s">
        <v>55</v>
      </c>
    </row>
    <row r="9" spans="1:29" x14ac:dyDescent="0.3">
      <c r="A9">
        <v>8</v>
      </c>
      <c r="B9">
        <v>21</v>
      </c>
      <c r="C9" t="s">
        <v>28</v>
      </c>
      <c r="D9" t="s">
        <v>29</v>
      </c>
      <c r="E9" t="s">
        <v>36</v>
      </c>
      <c r="F9" t="s">
        <v>79</v>
      </c>
      <c r="G9" t="s">
        <v>65</v>
      </c>
      <c r="H9" t="s">
        <v>49</v>
      </c>
      <c r="I9" t="s">
        <v>61</v>
      </c>
      <c r="J9" t="s">
        <v>61</v>
      </c>
      <c r="K9" t="s">
        <v>36</v>
      </c>
      <c r="L9" t="s">
        <v>37</v>
      </c>
      <c r="M9" t="s">
        <v>52</v>
      </c>
      <c r="N9" t="s">
        <v>63</v>
      </c>
      <c r="O9" t="s">
        <v>54</v>
      </c>
      <c r="P9" t="s">
        <v>42</v>
      </c>
      <c r="Q9" t="s">
        <v>43</v>
      </c>
      <c r="R9" t="s">
        <v>43</v>
      </c>
      <c r="S9" t="s">
        <v>41</v>
      </c>
      <c r="T9" t="s">
        <v>41</v>
      </c>
      <c r="U9" t="s">
        <v>41</v>
      </c>
      <c r="V9" t="s">
        <v>43</v>
      </c>
      <c r="W9" t="s">
        <v>43</v>
      </c>
      <c r="X9" t="s">
        <v>41</v>
      </c>
      <c r="Y9" t="s">
        <v>43</v>
      </c>
      <c r="Z9" t="s">
        <v>68</v>
      </c>
      <c r="AA9" t="s">
        <v>45</v>
      </c>
      <c r="AB9" t="s">
        <v>73</v>
      </c>
      <c r="AC9" t="s">
        <v>55</v>
      </c>
    </row>
    <row r="10" spans="1:29" x14ac:dyDescent="0.3">
      <c r="A10">
        <v>9</v>
      </c>
      <c r="B10">
        <v>22</v>
      </c>
      <c r="C10" t="s">
        <v>57</v>
      </c>
      <c r="D10" t="s">
        <v>29</v>
      </c>
      <c r="E10" t="s">
        <v>36</v>
      </c>
      <c r="F10" t="s">
        <v>48</v>
      </c>
      <c r="G10" t="s">
        <v>65</v>
      </c>
      <c r="H10" t="s">
        <v>49</v>
      </c>
      <c r="I10" t="s">
        <v>80</v>
      </c>
      <c r="J10" t="s">
        <v>81</v>
      </c>
      <c r="K10" t="s">
        <v>36</v>
      </c>
      <c r="L10" t="s">
        <v>37</v>
      </c>
      <c r="M10" t="s">
        <v>52</v>
      </c>
      <c r="N10" t="s">
        <v>82</v>
      </c>
      <c r="O10" t="s">
        <v>43</v>
      </c>
      <c r="P10" t="s">
        <v>43</v>
      </c>
      <c r="Q10" t="s">
        <v>43</v>
      </c>
      <c r="R10" t="s">
        <v>41</v>
      </c>
      <c r="S10" t="s">
        <v>41</v>
      </c>
      <c r="T10" t="s">
        <v>43</v>
      </c>
      <c r="U10" t="s">
        <v>43</v>
      </c>
      <c r="V10" t="s">
        <v>42</v>
      </c>
      <c r="W10" t="s">
        <v>42</v>
      </c>
      <c r="X10" t="s">
        <v>41</v>
      </c>
      <c r="Y10" t="s">
        <v>41</v>
      </c>
      <c r="Z10" t="s">
        <v>47</v>
      </c>
      <c r="AA10" t="s">
        <v>45</v>
      </c>
      <c r="AB10" t="s">
        <v>45</v>
      </c>
      <c r="AC10" t="s">
        <v>55</v>
      </c>
    </row>
    <row r="11" spans="1:29" x14ac:dyDescent="0.3">
      <c r="A11">
        <v>10</v>
      </c>
      <c r="B11">
        <v>32</v>
      </c>
      <c r="C11" t="s">
        <v>57</v>
      </c>
      <c r="D11" t="s">
        <v>83</v>
      </c>
      <c r="E11" t="s">
        <v>36</v>
      </c>
      <c r="F11" t="s">
        <v>84</v>
      </c>
      <c r="G11" t="s">
        <v>32</v>
      </c>
      <c r="H11" t="s">
        <v>49</v>
      </c>
      <c r="I11" t="s">
        <v>50</v>
      </c>
      <c r="J11" t="s">
        <v>85</v>
      </c>
      <c r="K11" t="s">
        <v>86</v>
      </c>
      <c r="L11" t="s">
        <v>87</v>
      </c>
      <c r="M11" t="s">
        <v>70</v>
      </c>
      <c r="N11" t="s">
        <v>84</v>
      </c>
      <c r="O11" t="s">
        <v>54</v>
      </c>
      <c r="P11" t="s">
        <v>42</v>
      </c>
      <c r="Q11" t="s">
        <v>41</v>
      </c>
      <c r="R11" t="s">
        <v>43</v>
      </c>
      <c r="S11" t="s">
        <v>41</v>
      </c>
      <c r="T11" t="s">
        <v>42</v>
      </c>
      <c r="U11" t="s">
        <v>43</v>
      </c>
      <c r="V11" t="s">
        <v>42</v>
      </c>
      <c r="W11" t="s">
        <v>41</v>
      </c>
      <c r="X11" t="s">
        <v>54</v>
      </c>
      <c r="Y11" t="s">
        <v>42</v>
      </c>
      <c r="Z11" t="s">
        <v>68</v>
      </c>
      <c r="AA11" t="s">
        <v>73</v>
      </c>
      <c r="AB11" t="s">
        <v>45</v>
      </c>
      <c r="AC11" t="s">
        <v>47</v>
      </c>
    </row>
    <row r="12" spans="1:29" x14ac:dyDescent="0.3">
      <c r="A12">
        <v>11</v>
      </c>
      <c r="B12">
        <v>40</v>
      </c>
      <c r="C12" t="s">
        <v>28</v>
      </c>
      <c r="D12" t="s">
        <v>83</v>
      </c>
      <c r="E12" t="s">
        <v>36</v>
      </c>
      <c r="F12" t="s">
        <v>84</v>
      </c>
      <c r="G12" t="s">
        <v>32</v>
      </c>
      <c r="H12" t="s">
        <v>49</v>
      </c>
      <c r="I12" t="s">
        <v>50</v>
      </c>
      <c r="J12" t="s">
        <v>88</v>
      </c>
      <c r="K12" t="s">
        <v>36</v>
      </c>
      <c r="L12" t="s">
        <v>37</v>
      </c>
      <c r="M12" t="s">
        <v>52</v>
      </c>
      <c r="N12" t="s">
        <v>84</v>
      </c>
      <c r="O12" t="s">
        <v>54</v>
      </c>
      <c r="P12" t="s">
        <v>42</v>
      </c>
      <c r="Q12" t="s">
        <v>40</v>
      </c>
      <c r="R12" t="s">
        <v>40</v>
      </c>
      <c r="S12" t="s">
        <v>41</v>
      </c>
      <c r="T12" t="s">
        <v>43</v>
      </c>
      <c r="U12" t="s">
        <v>42</v>
      </c>
      <c r="V12" t="s">
        <v>40</v>
      </c>
      <c r="W12" t="s">
        <v>41</v>
      </c>
      <c r="X12" t="s">
        <v>54</v>
      </c>
      <c r="Y12" t="s">
        <v>42</v>
      </c>
      <c r="Z12" t="s">
        <v>55</v>
      </c>
      <c r="AA12" t="s">
        <v>46</v>
      </c>
      <c r="AB12" t="s">
        <v>46</v>
      </c>
      <c r="AC12" t="s">
        <v>55</v>
      </c>
    </row>
    <row r="13" spans="1:29" x14ac:dyDescent="0.3">
      <c r="A13">
        <v>12</v>
      </c>
      <c r="B13">
        <v>23</v>
      </c>
      <c r="C13" t="s">
        <v>57</v>
      </c>
      <c r="D13" t="s">
        <v>58</v>
      </c>
      <c r="E13" t="s">
        <v>36</v>
      </c>
      <c r="F13" t="s">
        <v>89</v>
      </c>
      <c r="G13" t="s">
        <v>65</v>
      </c>
      <c r="H13" t="s">
        <v>49</v>
      </c>
      <c r="I13" t="s">
        <v>61</v>
      </c>
      <c r="J13" t="s">
        <v>61</v>
      </c>
      <c r="K13" t="s">
        <v>36</v>
      </c>
      <c r="L13" t="s">
        <v>37</v>
      </c>
      <c r="M13" t="s">
        <v>38</v>
      </c>
      <c r="N13" t="s">
        <v>72</v>
      </c>
      <c r="O13" t="s">
        <v>41</v>
      </c>
      <c r="P13" t="s">
        <v>43</v>
      </c>
      <c r="Q13" t="s">
        <v>41</v>
      </c>
      <c r="R13" t="s">
        <v>42</v>
      </c>
      <c r="S13" t="s">
        <v>42</v>
      </c>
      <c r="T13" t="s">
        <v>43</v>
      </c>
      <c r="U13" t="s">
        <v>43</v>
      </c>
      <c r="V13" t="s">
        <v>54</v>
      </c>
      <c r="W13" t="s">
        <v>43</v>
      </c>
      <c r="X13" t="s">
        <v>43</v>
      </c>
      <c r="Y13" t="s">
        <v>42</v>
      </c>
      <c r="Z13" t="s">
        <v>68</v>
      </c>
      <c r="AA13" t="s">
        <v>45</v>
      </c>
      <c r="AB13" t="s">
        <v>46</v>
      </c>
      <c r="AC13" t="s">
        <v>47</v>
      </c>
    </row>
    <row r="14" spans="1:29" x14ac:dyDescent="0.3">
      <c r="A14">
        <v>13</v>
      </c>
      <c r="B14">
        <v>23</v>
      </c>
      <c r="C14" t="s">
        <v>28</v>
      </c>
      <c r="D14" t="s">
        <v>58</v>
      </c>
      <c r="E14" t="s">
        <v>36</v>
      </c>
      <c r="F14" t="s">
        <v>53</v>
      </c>
      <c r="G14" t="s">
        <v>65</v>
      </c>
      <c r="H14" t="s">
        <v>49</v>
      </c>
      <c r="I14" t="s">
        <v>50</v>
      </c>
      <c r="J14" t="s">
        <v>90</v>
      </c>
      <c r="K14" t="s">
        <v>36</v>
      </c>
      <c r="L14" t="s">
        <v>37</v>
      </c>
      <c r="M14" t="s">
        <v>52</v>
      </c>
      <c r="N14" t="s">
        <v>72</v>
      </c>
      <c r="O14" t="s">
        <v>43</v>
      </c>
      <c r="P14" t="s">
        <v>42</v>
      </c>
      <c r="Q14" t="s">
        <v>41</v>
      </c>
      <c r="R14" t="s">
        <v>42</v>
      </c>
      <c r="S14" t="s">
        <v>42</v>
      </c>
      <c r="T14" t="s">
        <v>41</v>
      </c>
      <c r="U14" t="s">
        <v>43</v>
      </c>
      <c r="V14" t="s">
        <v>54</v>
      </c>
      <c r="W14" t="s">
        <v>43</v>
      </c>
      <c r="X14" t="s">
        <v>42</v>
      </c>
      <c r="Y14" t="s">
        <v>42</v>
      </c>
      <c r="Z14" t="s">
        <v>55</v>
      </c>
      <c r="AA14" t="s">
        <v>45</v>
      </c>
      <c r="AB14" t="s">
        <v>45</v>
      </c>
      <c r="AC14" t="s">
        <v>47</v>
      </c>
    </row>
    <row r="15" spans="1:29" x14ac:dyDescent="0.3">
      <c r="A15">
        <v>14</v>
      </c>
      <c r="B15">
        <v>30</v>
      </c>
      <c r="C15" t="s">
        <v>57</v>
      </c>
      <c r="D15" t="s">
        <v>74</v>
      </c>
      <c r="E15" t="s">
        <v>91</v>
      </c>
      <c r="F15" t="s">
        <v>64</v>
      </c>
      <c r="G15" t="s">
        <v>32</v>
      </c>
      <c r="H15" t="s">
        <v>49</v>
      </c>
      <c r="I15" t="s">
        <v>61</v>
      </c>
      <c r="J15" t="s">
        <v>92</v>
      </c>
      <c r="K15" t="s">
        <v>36</v>
      </c>
      <c r="L15" t="s">
        <v>37</v>
      </c>
      <c r="M15" t="s">
        <v>52</v>
      </c>
      <c r="N15" t="s">
        <v>93</v>
      </c>
      <c r="O15" t="s">
        <v>42</v>
      </c>
      <c r="P15" t="s">
        <v>42</v>
      </c>
      <c r="Q15" t="s">
        <v>42</v>
      </c>
      <c r="R15" t="s">
        <v>42</v>
      </c>
      <c r="S15" t="s">
        <v>42</v>
      </c>
      <c r="T15" t="s">
        <v>41</v>
      </c>
      <c r="U15" t="s">
        <v>41</v>
      </c>
      <c r="V15" t="s">
        <v>43</v>
      </c>
      <c r="W15" t="s">
        <v>41</v>
      </c>
      <c r="X15" t="s">
        <v>43</v>
      </c>
      <c r="Y15" t="s">
        <v>43</v>
      </c>
      <c r="Z15" t="s">
        <v>68</v>
      </c>
      <c r="AA15" t="s">
        <v>45</v>
      </c>
      <c r="AB15" t="s">
        <v>73</v>
      </c>
      <c r="AC15" t="s">
        <v>68</v>
      </c>
    </row>
    <row r="16" spans="1:29" x14ac:dyDescent="0.3">
      <c r="A16">
        <v>15</v>
      </c>
      <c r="B16">
        <v>56</v>
      </c>
      <c r="C16" t="s">
        <v>57</v>
      </c>
      <c r="D16" t="s">
        <v>74</v>
      </c>
      <c r="E16" t="s">
        <v>30</v>
      </c>
      <c r="F16" t="s">
        <v>94</v>
      </c>
      <c r="G16" t="s">
        <v>76</v>
      </c>
      <c r="H16" t="s">
        <v>49</v>
      </c>
      <c r="I16" t="s">
        <v>50</v>
      </c>
      <c r="J16" t="s">
        <v>95</v>
      </c>
      <c r="K16" t="s">
        <v>36</v>
      </c>
      <c r="L16" t="s">
        <v>37</v>
      </c>
      <c r="M16" t="s">
        <v>52</v>
      </c>
      <c r="N16" t="s">
        <v>96</v>
      </c>
      <c r="O16" t="s">
        <v>54</v>
      </c>
      <c r="P16" t="s">
        <v>43</v>
      </c>
      <c r="Q16" t="s">
        <v>43</v>
      </c>
      <c r="R16" t="s">
        <v>43</v>
      </c>
      <c r="S16" t="s">
        <v>43</v>
      </c>
      <c r="T16" t="s">
        <v>42</v>
      </c>
      <c r="U16" t="s">
        <v>42</v>
      </c>
      <c r="V16" t="s">
        <v>43</v>
      </c>
      <c r="W16" t="s">
        <v>42</v>
      </c>
      <c r="X16" t="s">
        <v>41</v>
      </c>
      <c r="Y16" t="s">
        <v>43</v>
      </c>
      <c r="Z16" t="s">
        <v>68</v>
      </c>
      <c r="AA16" t="s">
        <v>73</v>
      </c>
      <c r="AB16" t="s">
        <v>45</v>
      </c>
      <c r="AC16" t="s">
        <v>55</v>
      </c>
    </row>
    <row r="17" spans="1:29" x14ac:dyDescent="0.3">
      <c r="A17">
        <v>16</v>
      </c>
      <c r="B17">
        <v>25</v>
      </c>
      <c r="C17" t="s">
        <v>57</v>
      </c>
      <c r="D17" t="s">
        <v>29</v>
      </c>
      <c r="E17" t="s">
        <v>36</v>
      </c>
      <c r="F17" t="s">
        <v>89</v>
      </c>
      <c r="G17" t="s">
        <v>65</v>
      </c>
      <c r="H17" t="s">
        <v>49</v>
      </c>
      <c r="I17" t="s">
        <v>61</v>
      </c>
      <c r="J17" t="s">
        <v>97</v>
      </c>
      <c r="K17" t="s">
        <v>36</v>
      </c>
      <c r="L17" t="s">
        <v>37</v>
      </c>
      <c r="M17" t="s">
        <v>52</v>
      </c>
      <c r="N17" t="s">
        <v>98</v>
      </c>
      <c r="O17" t="s">
        <v>41</v>
      </c>
      <c r="P17" t="s">
        <v>43</v>
      </c>
      <c r="Q17" t="s">
        <v>41</v>
      </c>
      <c r="R17" t="s">
        <v>42</v>
      </c>
      <c r="S17" t="s">
        <v>42</v>
      </c>
      <c r="T17" t="s">
        <v>43</v>
      </c>
      <c r="U17" t="s">
        <v>42</v>
      </c>
      <c r="V17" t="s">
        <v>42</v>
      </c>
      <c r="W17" t="s">
        <v>41</v>
      </c>
      <c r="X17" t="s">
        <v>54</v>
      </c>
      <c r="Y17" t="s">
        <v>41</v>
      </c>
      <c r="Z17" t="s">
        <v>44</v>
      </c>
      <c r="AA17" t="s">
        <v>45</v>
      </c>
      <c r="AB17" t="s">
        <v>46</v>
      </c>
      <c r="AC17" t="s">
        <v>68</v>
      </c>
    </row>
    <row r="18" spans="1:29" x14ac:dyDescent="0.3">
      <c r="A18">
        <v>17</v>
      </c>
      <c r="B18">
        <v>22</v>
      </c>
      <c r="C18" t="s">
        <v>57</v>
      </c>
      <c r="D18" t="s">
        <v>29</v>
      </c>
      <c r="E18" t="s">
        <v>36</v>
      </c>
      <c r="F18" t="s">
        <v>89</v>
      </c>
      <c r="G18" t="s">
        <v>65</v>
      </c>
      <c r="H18" t="s">
        <v>49</v>
      </c>
      <c r="I18" t="s">
        <v>61</v>
      </c>
      <c r="J18" t="s">
        <v>99</v>
      </c>
      <c r="K18" t="s">
        <v>36</v>
      </c>
      <c r="L18" t="s">
        <v>37</v>
      </c>
      <c r="M18" t="s">
        <v>70</v>
      </c>
      <c r="N18" t="s">
        <v>63</v>
      </c>
      <c r="O18" t="s">
        <v>40</v>
      </c>
      <c r="P18" t="s">
        <v>43</v>
      </c>
      <c r="Q18" t="s">
        <v>54</v>
      </c>
      <c r="R18" t="s">
        <v>42</v>
      </c>
      <c r="S18" t="s">
        <v>41</v>
      </c>
      <c r="T18" t="s">
        <v>43</v>
      </c>
      <c r="U18" t="s">
        <v>41</v>
      </c>
      <c r="V18" t="s">
        <v>54</v>
      </c>
      <c r="W18" t="s">
        <v>54</v>
      </c>
      <c r="X18" t="s">
        <v>54</v>
      </c>
      <c r="Y18" t="s">
        <v>43</v>
      </c>
      <c r="Z18" t="s">
        <v>68</v>
      </c>
      <c r="AA18" t="s">
        <v>46</v>
      </c>
      <c r="AB18" t="s">
        <v>46</v>
      </c>
      <c r="AC18" t="s">
        <v>68</v>
      </c>
    </row>
    <row r="19" spans="1:29" x14ac:dyDescent="0.3">
      <c r="A19">
        <v>18</v>
      </c>
      <c r="B19">
        <v>49</v>
      </c>
      <c r="C19" t="s">
        <v>57</v>
      </c>
      <c r="D19" t="s">
        <v>29</v>
      </c>
      <c r="E19" t="s">
        <v>36</v>
      </c>
      <c r="F19" t="s">
        <v>84</v>
      </c>
      <c r="G19" t="s">
        <v>32</v>
      </c>
      <c r="H19" t="s">
        <v>49</v>
      </c>
      <c r="I19" t="s">
        <v>50</v>
      </c>
      <c r="J19" t="s">
        <v>100</v>
      </c>
      <c r="K19" t="s">
        <v>36</v>
      </c>
      <c r="L19" t="s">
        <v>37</v>
      </c>
      <c r="M19" t="s">
        <v>52</v>
      </c>
      <c r="N19" t="s">
        <v>84</v>
      </c>
      <c r="O19" t="s">
        <v>54</v>
      </c>
      <c r="P19" t="s">
        <v>42</v>
      </c>
      <c r="Q19" t="s">
        <v>40</v>
      </c>
      <c r="R19" t="s">
        <v>41</v>
      </c>
      <c r="S19" t="s">
        <v>43</v>
      </c>
      <c r="T19" t="s">
        <v>41</v>
      </c>
      <c r="U19" t="s">
        <v>42</v>
      </c>
      <c r="V19" t="s">
        <v>40</v>
      </c>
      <c r="W19" t="s">
        <v>43</v>
      </c>
      <c r="X19" t="s">
        <v>41</v>
      </c>
      <c r="Y19" t="s">
        <v>41</v>
      </c>
      <c r="Z19" t="s">
        <v>55</v>
      </c>
      <c r="AA19" t="s">
        <v>46</v>
      </c>
      <c r="AB19" t="s">
        <v>45</v>
      </c>
      <c r="AC19" t="s">
        <v>55</v>
      </c>
    </row>
    <row r="20" spans="1:29" x14ac:dyDescent="0.3">
      <c r="A20">
        <v>19</v>
      </c>
      <c r="B20">
        <v>25</v>
      </c>
      <c r="C20" t="s">
        <v>57</v>
      </c>
      <c r="D20" t="s">
        <v>58</v>
      </c>
      <c r="E20" t="s">
        <v>36</v>
      </c>
      <c r="F20" t="s">
        <v>48</v>
      </c>
      <c r="G20" t="s">
        <v>65</v>
      </c>
      <c r="H20" t="s">
        <v>49</v>
      </c>
      <c r="I20" t="s">
        <v>61</v>
      </c>
      <c r="J20" t="s">
        <v>99</v>
      </c>
      <c r="K20" t="s">
        <v>36</v>
      </c>
      <c r="L20" t="s">
        <v>37</v>
      </c>
      <c r="M20" t="s">
        <v>52</v>
      </c>
      <c r="N20" t="s">
        <v>84</v>
      </c>
      <c r="O20" t="s">
        <v>43</v>
      </c>
      <c r="P20" t="s">
        <v>42</v>
      </c>
      <c r="Q20" t="s">
        <v>41</v>
      </c>
      <c r="R20" t="s">
        <v>42</v>
      </c>
      <c r="S20" t="s">
        <v>43</v>
      </c>
      <c r="T20" t="s">
        <v>43</v>
      </c>
      <c r="U20" t="s">
        <v>42</v>
      </c>
      <c r="V20" t="s">
        <v>41</v>
      </c>
      <c r="W20" t="s">
        <v>41</v>
      </c>
      <c r="X20" t="s">
        <v>41</v>
      </c>
      <c r="Y20" t="s">
        <v>41</v>
      </c>
      <c r="Z20" t="s">
        <v>44</v>
      </c>
      <c r="AA20" t="s">
        <v>45</v>
      </c>
      <c r="AB20" t="s">
        <v>46</v>
      </c>
      <c r="AC20" t="s">
        <v>44</v>
      </c>
    </row>
    <row r="21" spans="1:29" x14ac:dyDescent="0.3">
      <c r="A21">
        <v>20</v>
      </c>
      <c r="B21">
        <v>42</v>
      </c>
      <c r="C21" t="s">
        <v>28</v>
      </c>
      <c r="D21" t="s">
        <v>74</v>
      </c>
      <c r="E21" t="s">
        <v>30</v>
      </c>
      <c r="F21" t="s">
        <v>75</v>
      </c>
      <c r="G21" t="s">
        <v>65</v>
      </c>
      <c r="H21" t="s">
        <v>101</v>
      </c>
      <c r="I21" t="s">
        <v>102</v>
      </c>
      <c r="J21" t="s">
        <v>103</v>
      </c>
      <c r="K21" t="s">
        <v>36</v>
      </c>
      <c r="L21" t="s">
        <v>37</v>
      </c>
      <c r="M21" t="s">
        <v>70</v>
      </c>
      <c r="N21" t="s">
        <v>39</v>
      </c>
      <c r="O21" t="s">
        <v>54</v>
      </c>
      <c r="P21" t="s">
        <v>43</v>
      </c>
      <c r="Q21" t="s">
        <v>54</v>
      </c>
      <c r="R21" t="s">
        <v>43</v>
      </c>
      <c r="S21" t="s">
        <v>43</v>
      </c>
      <c r="T21" t="s">
        <v>43</v>
      </c>
      <c r="U21" t="s">
        <v>42</v>
      </c>
      <c r="V21" t="s">
        <v>54</v>
      </c>
      <c r="W21" t="s">
        <v>41</v>
      </c>
      <c r="X21" t="s">
        <v>43</v>
      </c>
      <c r="Y21" t="s">
        <v>42</v>
      </c>
      <c r="Z21" t="s">
        <v>44</v>
      </c>
      <c r="AA21" t="s">
        <v>46</v>
      </c>
      <c r="AB21" t="s">
        <v>45</v>
      </c>
      <c r="AC21" t="s">
        <v>68</v>
      </c>
    </row>
    <row r="22" spans="1:29" x14ac:dyDescent="0.3">
      <c r="A22">
        <v>21</v>
      </c>
      <c r="B22">
        <v>24</v>
      </c>
      <c r="C22" t="s">
        <v>57</v>
      </c>
      <c r="D22" t="s">
        <v>29</v>
      </c>
      <c r="E22" t="s">
        <v>36</v>
      </c>
      <c r="F22" t="s">
        <v>48</v>
      </c>
      <c r="G22" t="s">
        <v>65</v>
      </c>
      <c r="H22" t="s">
        <v>49</v>
      </c>
      <c r="I22" t="s">
        <v>61</v>
      </c>
      <c r="J22" t="s">
        <v>81</v>
      </c>
      <c r="K22" t="s">
        <v>36</v>
      </c>
      <c r="L22" t="s">
        <v>37</v>
      </c>
      <c r="M22" t="s">
        <v>52</v>
      </c>
      <c r="N22" t="s">
        <v>63</v>
      </c>
      <c r="O22" t="s">
        <v>54</v>
      </c>
      <c r="P22" t="s">
        <v>42</v>
      </c>
      <c r="Q22" t="s">
        <v>41</v>
      </c>
      <c r="R22" t="s">
        <v>43</v>
      </c>
      <c r="S22" t="s">
        <v>42</v>
      </c>
      <c r="T22" t="s">
        <v>42</v>
      </c>
      <c r="U22" t="s">
        <v>42</v>
      </c>
      <c r="V22" t="s">
        <v>43</v>
      </c>
      <c r="W22" t="s">
        <v>41</v>
      </c>
      <c r="X22" t="s">
        <v>54</v>
      </c>
      <c r="Y22" t="s">
        <v>43</v>
      </c>
      <c r="Z22" t="s">
        <v>55</v>
      </c>
      <c r="AA22" t="s">
        <v>46</v>
      </c>
      <c r="AB22" t="s">
        <v>45</v>
      </c>
      <c r="AC22" t="s">
        <v>68</v>
      </c>
    </row>
    <row r="23" spans="1:29" x14ac:dyDescent="0.3">
      <c r="A23">
        <v>22</v>
      </c>
      <c r="B23">
        <v>39</v>
      </c>
      <c r="C23" t="s">
        <v>28</v>
      </c>
      <c r="D23" t="s">
        <v>74</v>
      </c>
      <c r="E23" t="s">
        <v>91</v>
      </c>
      <c r="F23" t="s">
        <v>75</v>
      </c>
      <c r="G23" t="s">
        <v>65</v>
      </c>
      <c r="H23" t="s">
        <v>104</v>
      </c>
      <c r="I23" t="s">
        <v>50</v>
      </c>
      <c r="J23" t="s">
        <v>105</v>
      </c>
      <c r="K23" t="s">
        <v>36</v>
      </c>
      <c r="L23" t="s">
        <v>37</v>
      </c>
      <c r="M23" t="s">
        <v>70</v>
      </c>
      <c r="N23" t="s">
        <v>96</v>
      </c>
      <c r="O23" t="s">
        <v>43</v>
      </c>
      <c r="P23" t="s">
        <v>43</v>
      </c>
      <c r="Q23" t="s">
        <v>43</v>
      </c>
      <c r="R23" t="s">
        <v>42</v>
      </c>
      <c r="S23" t="s">
        <v>43</v>
      </c>
      <c r="T23" t="s">
        <v>43</v>
      </c>
      <c r="U23" t="s">
        <v>43</v>
      </c>
      <c r="V23" t="s">
        <v>41</v>
      </c>
      <c r="W23" t="s">
        <v>43</v>
      </c>
      <c r="X23" t="s">
        <v>43</v>
      </c>
      <c r="Y23" t="s">
        <v>41</v>
      </c>
      <c r="Z23" t="s">
        <v>68</v>
      </c>
      <c r="AA23" t="s">
        <v>45</v>
      </c>
      <c r="AB23" t="s">
        <v>46</v>
      </c>
      <c r="AC23" t="s">
        <v>47</v>
      </c>
    </row>
    <row r="24" spans="1:29" x14ac:dyDescent="0.3">
      <c r="A24">
        <v>23</v>
      </c>
      <c r="B24">
        <v>26</v>
      </c>
      <c r="C24" t="s">
        <v>57</v>
      </c>
      <c r="D24" t="s">
        <v>58</v>
      </c>
      <c r="E24" t="s">
        <v>36</v>
      </c>
      <c r="F24" t="s">
        <v>106</v>
      </c>
      <c r="G24" t="s">
        <v>65</v>
      </c>
      <c r="H24" t="s">
        <v>49</v>
      </c>
      <c r="I24" t="s">
        <v>61</v>
      </c>
      <c r="J24" t="s">
        <v>62</v>
      </c>
      <c r="K24" t="s">
        <v>36</v>
      </c>
      <c r="L24" t="s">
        <v>37</v>
      </c>
      <c r="M24" t="s">
        <v>52</v>
      </c>
      <c r="N24" t="s">
        <v>63</v>
      </c>
      <c r="O24" t="s">
        <v>40</v>
      </c>
      <c r="P24" t="s">
        <v>43</v>
      </c>
      <c r="Q24" t="s">
        <v>43</v>
      </c>
      <c r="R24" t="s">
        <v>41</v>
      </c>
      <c r="S24" t="s">
        <v>41</v>
      </c>
      <c r="T24" t="s">
        <v>43</v>
      </c>
      <c r="U24" t="s">
        <v>43</v>
      </c>
      <c r="V24" t="s">
        <v>41</v>
      </c>
      <c r="W24" t="s">
        <v>41</v>
      </c>
      <c r="X24" t="s">
        <v>54</v>
      </c>
      <c r="Y24" t="s">
        <v>54</v>
      </c>
      <c r="Z24" t="s">
        <v>44</v>
      </c>
      <c r="AA24" t="s">
        <v>45</v>
      </c>
      <c r="AB24" t="s">
        <v>73</v>
      </c>
      <c r="AC24" t="s">
        <v>68</v>
      </c>
    </row>
    <row r="25" spans="1:29" x14ac:dyDescent="0.3">
      <c r="A25">
        <v>24</v>
      </c>
      <c r="B25">
        <v>24</v>
      </c>
      <c r="C25" t="s">
        <v>57</v>
      </c>
      <c r="D25" t="s">
        <v>29</v>
      </c>
      <c r="E25" t="s">
        <v>36</v>
      </c>
      <c r="F25" t="s">
        <v>48</v>
      </c>
      <c r="G25" t="s">
        <v>32</v>
      </c>
      <c r="H25" t="s">
        <v>49</v>
      </c>
      <c r="I25" t="s">
        <v>61</v>
      </c>
      <c r="J25" t="s">
        <v>61</v>
      </c>
      <c r="K25" t="s">
        <v>36</v>
      </c>
      <c r="L25" t="s">
        <v>37</v>
      </c>
      <c r="M25" t="s">
        <v>52</v>
      </c>
      <c r="N25" t="s">
        <v>63</v>
      </c>
      <c r="O25" t="s">
        <v>54</v>
      </c>
      <c r="P25" t="s">
        <v>41</v>
      </c>
      <c r="Q25" t="s">
        <v>41</v>
      </c>
      <c r="R25" t="s">
        <v>43</v>
      </c>
      <c r="S25" t="s">
        <v>41</v>
      </c>
      <c r="T25" t="s">
        <v>54</v>
      </c>
      <c r="U25" t="s">
        <v>43</v>
      </c>
      <c r="V25" t="s">
        <v>43</v>
      </c>
      <c r="W25" t="s">
        <v>43</v>
      </c>
      <c r="X25" t="s">
        <v>54</v>
      </c>
      <c r="Y25" t="s">
        <v>54</v>
      </c>
      <c r="Z25" t="s">
        <v>68</v>
      </c>
      <c r="AA25" t="s">
        <v>73</v>
      </c>
      <c r="AB25" t="s">
        <v>73</v>
      </c>
      <c r="AC25" t="s">
        <v>68</v>
      </c>
    </row>
    <row r="26" spans="1:29" x14ac:dyDescent="0.3">
      <c r="A26">
        <v>25</v>
      </c>
      <c r="B26">
        <v>22</v>
      </c>
      <c r="C26" t="s">
        <v>57</v>
      </c>
      <c r="D26" t="s">
        <v>29</v>
      </c>
      <c r="E26" t="s">
        <v>36</v>
      </c>
      <c r="F26" t="s">
        <v>89</v>
      </c>
      <c r="G26" t="s">
        <v>65</v>
      </c>
      <c r="H26" t="s">
        <v>49</v>
      </c>
      <c r="I26" t="s">
        <v>34</v>
      </c>
      <c r="J26" t="s">
        <v>51</v>
      </c>
      <c r="K26" t="s">
        <v>36</v>
      </c>
      <c r="L26" t="s">
        <v>37</v>
      </c>
      <c r="M26" t="s">
        <v>52</v>
      </c>
      <c r="N26" t="s">
        <v>63</v>
      </c>
      <c r="O26" t="s">
        <v>41</v>
      </c>
      <c r="P26" t="s">
        <v>43</v>
      </c>
      <c r="Q26" t="s">
        <v>43</v>
      </c>
      <c r="R26" t="s">
        <v>42</v>
      </c>
      <c r="S26" t="s">
        <v>42</v>
      </c>
      <c r="T26" t="s">
        <v>42</v>
      </c>
      <c r="U26" t="s">
        <v>42</v>
      </c>
      <c r="V26" t="s">
        <v>41</v>
      </c>
      <c r="W26" t="s">
        <v>42</v>
      </c>
      <c r="X26" t="s">
        <v>40</v>
      </c>
      <c r="Y26" t="s">
        <v>42</v>
      </c>
      <c r="Z26" t="s">
        <v>44</v>
      </c>
      <c r="AA26" t="s">
        <v>45</v>
      </c>
      <c r="AB26" t="s">
        <v>46</v>
      </c>
      <c r="AC26" t="s">
        <v>55</v>
      </c>
    </row>
    <row r="27" spans="1:29" x14ac:dyDescent="0.3">
      <c r="A27">
        <v>26</v>
      </c>
      <c r="B27">
        <v>18</v>
      </c>
      <c r="C27" t="s">
        <v>28</v>
      </c>
      <c r="D27" t="s">
        <v>29</v>
      </c>
      <c r="E27" t="s">
        <v>36</v>
      </c>
      <c r="F27" t="s">
        <v>89</v>
      </c>
      <c r="G27" t="s">
        <v>59</v>
      </c>
      <c r="H27" t="s">
        <v>104</v>
      </c>
      <c r="I27" t="s">
        <v>61</v>
      </c>
      <c r="J27" t="s">
        <v>62</v>
      </c>
      <c r="K27" t="s">
        <v>36</v>
      </c>
      <c r="L27" t="s">
        <v>37</v>
      </c>
      <c r="M27" t="s">
        <v>52</v>
      </c>
      <c r="N27" t="s">
        <v>82</v>
      </c>
      <c r="O27" t="s">
        <v>54</v>
      </c>
      <c r="P27" t="s">
        <v>42</v>
      </c>
      <c r="Q27" t="s">
        <v>42</v>
      </c>
      <c r="R27" t="s">
        <v>42</v>
      </c>
      <c r="S27" t="s">
        <v>41</v>
      </c>
      <c r="T27" t="s">
        <v>43</v>
      </c>
      <c r="U27" t="s">
        <v>42</v>
      </c>
      <c r="V27" t="s">
        <v>41</v>
      </c>
      <c r="W27" t="s">
        <v>43</v>
      </c>
      <c r="X27" t="s">
        <v>43</v>
      </c>
      <c r="Y27" t="s">
        <v>42</v>
      </c>
      <c r="Z27" t="s">
        <v>55</v>
      </c>
      <c r="AA27" t="s">
        <v>73</v>
      </c>
      <c r="AB27" t="s">
        <v>45</v>
      </c>
      <c r="AC27" t="s">
        <v>68</v>
      </c>
    </row>
    <row r="28" spans="1:29" x14ac:dyDescent="0.3">
      <c r="A28">
        <v>28</v>
      </c>
      <c r="B28">
        <v>44</v>
      </c>
      <c r="C28" t="s">
        <v>28</v>
      </c>
      <c r="D28" t="s">
        <v>83</v>
      </c>
      <c r="E28" t="s">
        <v>91</v>
      </c>
      <c r="F28" t="s">
        <v>107</v>
      </c>
      <c r="G28" t="s">
        <v>65</v>
      </c>
      <c r="H28" t="s">
        <v>49</v>
      </c>
      <c r="I28" t="s">
        <v>50</v>
      </c>
      <c r="J28" t="s">
        <v>108</v>
      </c>
      <c r="K28" t="s">
        <v>86</v>
      </c>
      <c r="L28" t="s">
        <v>87</v>
      </c>
      <c r="M28" t="s">
        <v>70</v>
      </c>
      <c r="N28" t="s">
        <v>96</v>
      </c>
      <c r="O28" t="s">
        <v>43</v>
      </c>
      <c r="P28" t="s">
        <v>43</v>
      </c>
      <c r="Q28" t="s">
        <v>43</v>
      </c>
      <c r="R28" t="s">
        <v>42</v>
      </c>
      <c r="S28" t="s">
        <v>43</v>
      </c>
      <c r="T28" t="s">
        <v>42</v>
      </c>
      <c r="U28" t="s">
        <v>43</v>
      </c>
      <c r="V28" t="s">
        <v>40</v>
      </c>
      <c r="W28" t="s">
        <v>41</v>
      </c>
      <c r="X28" t="s">
        <v>41</v>
      </c>
      <c r="Y28" t="s">
        <v>41</v>
      </c>
      <c r="Z28" t="s">
        <v>55</v>
      </c>
      <c r="AA28" t="s">
        <v>46</v>
      </c>
      <c r="AB28" t="s">
        <v>46</v>
      </c>
      <c r="AC28" t="s">
        <v>47</v>
      </c>
    </row>
    <row r="29" spans="1:29" x14ac:dyDescent="0.3">
      <c r="A29">
        <v>29</v>
      </c>
      <c r="B29">
        <v>47</v>
      </c>
      <c r="C29" t="s">
        <v>28</v>
      </c>
      <c r="D29" t="s">
        <v>109</v>
      </c>
      <c r="E29" t="s">
        <v>30</v>
      </c>
      <c r="F29" t="s">
        <v>110</v>
      </c>
      <c r="G29" t="s">
        <v>59</v>
      </c>
      <c r="H29" t="s">
        <v>37</v>
      </c>
      <c r="I29" t="s">
        <v>50</v>
      </c>
      <c r="J29" t="s">
        <v>111</v>
      </c>
      <c r="K29" t="s">
        <v>86</v>
      </c>
      <c r="L29" t="s">
        <v>87</v>
      </c>
      <c r="M29" t="s">
        <v>52</v>
      </c>
      <c r="N29" t="s">
        <v>112</v>
      </c>
      <c r="O29" t="s">
        <v>54</v>
      </c>
      <c r="P29" t="s">
        <v>42</v>
      </c>
      <c r="Q29" t="s">
        <v>41</v>
      </c>
      <c r="R29" t="s">
        <v>42</v>
      </c>
      <c r="S29" t="s">
        <v>41</v>
      </c>
      <c r="T29" t="s">
        <v>43</v>
      </c>
      <c r="U29" t="s">
        <v>43</v>
      </c>
      <c r="V29" t="s">
        <v>54</v>
      </c>
      <c r="W29" t="s">
        <v>43</v>
      </c>
      <c r="X29" t="s">
        <v>42</v>
      </c>
      <c r="Y29" t="s">
        <v>43</v>
      </c>
      <c r="Z29" t="s">
        <v>55</v>
      </c>
      <c r="AA29" t="s">
        <v>73</v>
      </c>
      <c r="AB29" t="s">
        <v>45</v>
      </c>
      <c r="AC29" t="s">
        <v>47</v>
      </c>
    </row>
    <row r="30" spans="1:29" x14ac:dyDescent="0.3">
      <c r="A30">
        <v>30</v>
      </c>
      <c r="B30">
        <v>68</v>
      </c>
      <c r="C30" t="s">
        <v>57</v>
      </c>
      <c r="D30" t="s">
        <v>109</v>
      </c>
      <c r="E30" t="s">
        <v>30</v>
      </c>
      <c r="F30" t="s">
        <v>64</v>
      </c>
      <c r="G30" t="s">
        <v>59</v>
      </c>
      <c r="H30" t="s">
        <v>49</v>
      </c>
      <c r="I30" t="s">
        <v>102</v>
      </c>
      <c r="J30" t="s">
        <v>113</v>
      </c>
      <c r="K30" t="s">
        <v>86</v>
      </c>
      <c r="L30" t="s">
        <v>87</v>
      </c>
      <c r="M30" t="s">
        <v>52</v>
      </c>
      <c r="N30" t="s">
        <v>82</v>
      </c>
      <c r="O30" t="s">
        <v>54</v>
      </c>
      <c r="P30" t="s">
        <v>41</v>
      </c>
      <c r="Q30" t="s">
        <v>43</v>
      </c>
      <c r="R30" t="s">
        <v>43</v>
      </c>
      <c r="S30" t="s">
        <v>41</v>
      </c>
      <c r="T30" t="s">
        <v>43</v>
      </c>
      <c r="U30" t="s">
        <v>42</v>
      </c>
      <c r="V30" t="s">
        <v>43</v>
      </c>
      <c r="W30" t="s">
        <v>42</v>
      </c>
      <c r="X30" t="s">
        <v>41</v>
      </c>
      <c r="Y30" t="s">
        <v>41</v>
      </c>
      <c r="Z30" t="s">
        <v>68</v>
      </c>
      <c r="AA30" t="s">
        <v>45</v>
      </c>
      <c r="AB30" t="s">
        <v>45</v>
      </c>
      <c r="AC30" t="s">
        <v>68</v>
      </c>
    </row>
    <row r="31" spans="1:29" x14ac:dyDescent="0.3">
      <c r="A31">
        <v>31</v>
      </c>
      <c r="B31">
        <v>39</v>
      </c>
      <c r="C31" t="s">
        <v>28</v>
      </c>
      <c r="D31" t="s">
        <v>83</v>
      </c>
      <c r="E31" t="s">
        <v>91</v>
      </c>
      <c r="F31" t="s">
        <v>107</v>
      </c>
      <c r="G31" t="s">
        <v>32</v>
      </c>
      <c r="H31" t="s">
        <v>87</v>
      </c>
      <c r="I31" t="s">
        <v>50</v>
      </c>
      <c r="J31" t="s">
        <v>114</v>
      </c>
      <c r="K31" t="s">
        <v>36</v>
      </c>
      <c r="L31" t="s">
        <v>37</v>
      </c>
      <c r="M31" t="s">
        <v>52</v>
      </c>
      <c r="N31" t="s">
        <v>39</v>
      </c>
      <c r="O31" t="s">
        <v>43</v>
      </c>
      <c r="P31" t="s">
        <v>42</v>
      </c>
      <c r="Q31" t="s">
        <v>43</v>
      </c>
      <c r="R31" t="s">
        <v>42</v>
      </c>
      <c r="S31" t="s">
        <v>41</v>
      </c>
      <c r="T31" t="s">
        <v>43</v>
      </c>
      <c r="U31" t="s">
        <v>43</v>
      </c>
      <c r="V31" t="s">
        <v>41</v>
      </c>
      <c r="W31" t="s">
        <v>41</v>
      </c>
      <c r="X31" t="s">
        <v>41</v>
      </c>
      <c r="Y31" t="s">
        <v>43</v>
      </c>
      <c r="Z31" t="s">
        <v>55</v>
      </c>
      <c r="AA31" t="s">
        <v>73</v>
      </c>
      <c r="AB31" t="s">
        <v>45</v>
      </c>
      <c r="AC31" t="s">
        <v>68</v>
      </c>
    </row>
    <row r="32" spans="1:29" x14ac:dyDescent="0.3">
      <c r="A32">
        <v>32</v>
      </c>
      <c r="B32">
        <v>39</v>
      </c>
      <c r="C32" t="s">
        <v>57</v>
      </c>
      <c r="D32" t="s">
        <v>83</v>
      </c>
      <c r="E32" t="s">
        <v>36</v>
      </c>
      <c r="F32" t="s">
        <v>84</v>
      </c>
      <c r="G32" t="s">
        <v>32</v>
      </c>
      <c r="H32" t="s">
        <v>49</v>
      </c>
      <c r="I32" t="s">
        <v>50</v>
      </c>
      <c r="J32" t="s">
        <v>115</v>
      </c>
      <c r="K32" t="s">
        <v>36</v>
      </c>
      <c r="L32" t="s">
        <v>37</v>
      </c>
      <c r="M32" t="s">
        <v>52</v>
      </c>
      <c r="N32" t="s">
        <v>67</v>
      </c>
      <c r="O32" t="s">
        <v>41</v>
      </c>
      <c r="P32" t="s">
        <v>54</v>
      </c>
      <c r="Q32" t="s">
        <v>43</v>
      </c>
      <c r="R32" t="s">
        <v>41</v>
      </c>
      <c r="S32" t="s">
        <v>43</v>
      </c>
      <c r="T32" t="s">
        <v>43</v>
      </c>
      <c r="U32" t="s">
        <v>43</v>
      </c>
      <c r="V32" t="s">
        <v>43</v>
      </c>
      <c r="W32" t="s">
        <v>41</v>
      </c>
      <c r="X32" t="s">
        <v>41</v>
      </c>
      <c r="Y32" t="s">
        <v>41</v>
      </c>
      <c r="Z32" t="s">
        <v>47</v>
      </c>
      <c r="AA32" t="s">
        <v>46</v>
      </c>
      <c r="AB32" t="s">
        <v>73</v>
      </c>
      <c r="AC32" t="s">
        <v>68</v>
      </c>
    </row>
    <row r="33" spans="1:29" x14ac:dyDescent="0.3">
      <c r="A33">
        <v>33</v>
      </c>
      <c r="B33">
        <v>64</v>
      </c>
      <c r="C33" t="s">
        <v>28</v>
      </c>
      <c r="D33" t="s">
        <v>109</v>
      </c>
      <c r="E33" t="s">
        <v>30</v>
      </c>
      <c r="F33" t="s">
        <v>116</v>
      </c>
      <c r="G33" t="s">
        <v>65</v>
      </c>
      <c r="H33" t="s">
        <v>87</v>
      </c>
      <c r="I33" t="s">
        <v>50</v>
      </c>
      <c r="J33" t="s">
        <v>114</v>
      </c>
      <c r="K33" t="s">
        <v>36</v>
      </c>
      <c r="L33" t="s">
        <v>37</v>
      </c>
      <c r="M33" t="s">
        <v>70</v>
      </c>
      <c r="N33" t="s">
        <v>82</v>
      </c>
      <c r="O33" t="s">
        <v>54</v>
      </c>
      <c r="P33" t="s">
        <v>40</v>
      </c>
      <c r="Q33" t="s">
        <v>43</v>
      </c>
      <c r="R33" t="s">
        <v>42</v>
      </c>
      <c r="S33" t="s">
        <v>41</v>
      </c>
      <c r="T33" t="s">
        <v>41</v>
      </c>
      <c r="U33" t="s">
        <v>43</v>
      </c>
      <c r="V33" t="s">
        <v>41</v>
      </c>
      <c r="W33" t="s">
        <v>43</v>
      </c>
      <c r="X33" t="s">
        <v>42</v>
      </c>
      <c r="Y33" t="s">
        <v>54</v>
      </c>
      <c r="Z33" t="s">
        <v>55</v>
      </c>
      <c r="AA33" t="s">
        <v>45</v>
      </c>
      <c r="AB33" t="s">
        <v>73</v>
      </c>
      <c r="AC33" t="s">
        <v>44</v>
      </c>
    </row>
    <row r="34" spans="1:29" x14ac:dyDescent="0.3">
      <c r="A34">
        <v>34</v>
      </c>
      <c r="B34">
        <v>41</v>
      </c>
      <c r="C34" t="s">
        <v>57</v>
      </c>
      <c r="D34" t="s">
        <v>83</v>
      </c>
      <c r="E34" t="s">
        <v>91</v>
      </c>
      <c r="F34" t="s">
        <v>107</v>
      </c>
      <c r="G34" t="s">
        <v>65</v>
      </c>
      <c r="H34" t="s">
        <v>49</v>
      </c>
      <c r="I34" t="s">
        <v>50</v>
      </c>
      <c r="J34" t="s">
        <v>140</v>
      </c>
      <c r="K34" t="s">
        <v>86</v>
      </c>
      <c r="L34" t="s">
        <v>87</v>
      </c>
      <c r="M34" t="s">
        <v>52</v>
      </c>
      <c r="N34" t="s">
        <v>141</v>
      </c>
      <c r="O34" t="s">
        <v>42</v>
      </c>
      <c r="P34" t="s">
        <v>42</v>
      </c>
      <c r="Q34" t="s">
        <v>42</v>
      </c>
      <c r="R34" t="s">
        <v>42</v>
      </c>
      <c r="S34" t="s">
        <v>43</v>
      </c>
      <c r="T34" t="s">
        <v>42</v>
      </c>
      <c r="U34" t="s">
        <v>43</v>
      </c>
      <c r="V34" t="s">
        <v>40</v>
      </c>
      <c r="W34" t="s">
        <v>43</v>
      </c>
      <c r="X34" t="s">
        <v>43</v>
      </c>
      <c r="Y34" t="s">
        <v>43</v>
      </c>
      <c r="Z34" t="s">
        <v>68</v>
      </c>
      <c r="AA34" t="s">
        <v>46</v>
      </c>
      <c r="AB34" t="s">
        <v>46</v>
      </c>
      <c r="AC34" t="s">
        <v>47</v>
      </c>
    </row>
    <row r="35" spans="1:29" x14ac:dyDescent="0.3">
      <c r="A35">
        <v>35</v>
      </c>
      <c r="B35">
        <v>31</v>
      </c>
      <c r="C35" t="s">
        <v>28</v>
      </c>
      <c r="D35" t="s">
        <v>74</v>
      </c>
      <c r="E35" t="s">
        <v>91</v>
      </c>
      <c r="F35" t="s">
        <v>94</v>
      </c>
      <c r="G35" t="s">
        <v>32</v>
      </c>
      <c r="H35" t="s">
        <v>101</v>
      </c>
      <c r="I35" t="s">
        <v>50</v>
      </c>
      <c r="J35" t="s">
        <v>142</v>
      </c>
      <c r="K35" t="s">
        <v>36</v>
      </c>
      <c r="L35" t="s">
        <v>37</v>
      </c>
      <c r="M35" t="s">
        <v>52</v>
      </c>
      <c r="N35" t="s">
        <v>72</v>
      </c>
      <c r="O35" t="s">
        <v>41</v>
      </c>
      <c r="P35" t="s">
        <v>43</v>
      </c>
      <c r="Q35" t="s">
        <v>41</v>
      </c>
      <c r="R35" t="s">
        <v>42</v>
      </c>
      <c r="S35" t="s">
        <v>43</v>
      </c>
      <c r="T35" t="s">
        <v>43</v>
      </c>
      <c r="U35" t="s">
        <v>43</v>
      </c>
      <c r="V35" t="s">
        <v>42</v>
      </c>
      <c r="W35" t="s">
        <v>42</v>
      </c>
      <c r="X35" t="s">
        <v>42</v>
      </c>
      <c r="Y35" t="s">
        <v>43</v>
      </c>
      <c r="Z35" t="s">
        <v>44</v>
      </c>
      <c r="AA35" t="s">
        <v>46</v>
      </c>
      <c r="AB35" t="s">
        <v>46</v>
      </c>
      <c r="AC35" t="s">
        <v>44</v>
      </c>
    </row>
    <row r="36" spans="1:29" x14ac:dyDescent="0.3">
      <c r="A36">
        <v>36</v>
      </c>
      <c r="B36">
        <v>24</v>
      </c>
      <c r="C36" t="s">
        <v>57</v>
      </c>
      <c r="D36" t="s">
        <v>29</v>
      </c>
      <c r="E36" t="s">
        <v>36</v>
      </c>
      <c r="F36" t="s">
        <v>64</v>
      </c>
      <c r="G36" t="s">
        <v>143</v>
      </c>
      <c r="H36" t="s">
        <v>49</v>
      </c>
      <c r="I36" t="s">
        <v>61</v>
      </c>
      <c r="J36" t="s">
        <v>61</v>
      </c>
      <c r="K36" t="s">
        <v>36</v>
      </c>
      <c r="L36" t="s">
        <v>37</v>
      </c>
      <c r="M36" t="s">
        <v>52</v>
      </c>
      <c r="N36" t="s">
        <v>98</v>
      </c>
      <c r="O36" t="s">
        <v>54</v>
      </c>
      <c r="P36" t="s">
        <v>42</v>
      </c>
      <c r="Q36" t="s">
        <v>42</v>
      </c>
      <c r="R36" t="s">
        <v>42</v>
      </c>
      <c r="S36" t="s">
        <v>42</v>
      </c>
      <c r="T36" t="s">
        <v>43</v>
      </c>
      <c r="U36" t="s">
        <v>42</v>
      </c>
      <c r="V36" t="s">
        <v>40</v>
      </c>
      <c r="W36" t="s">
        <v>41</v>
      </c>
      <c r="X36" t="s">
        <v>43</v>
      </c>
      <c r="Y36" t="s">
        <v>41</v>
      </c>
      <c r="Z36" t="s">
        <v>68</v>
      </c>
      <c r="AA36" t="s">
        <v>46</v>
      </c>
      <c r="AB36" t="s">
        <v>46</v>
      </c>
      <c r="AC36" t="s">
        <v>47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99B08-7014-4A04-BD97-650F70714EC9}">
  <dimension ref="B2:M20"/>
  <sheetViews>
    <sheetView topLeftCell="A16" zoomScale="130" zoomScaleNormal="130" workbookViewId="0">
      <selection activeCell="M19" sqref="M19"/>
    </sheetView>
  </sheetViews>
  <sheetFormatPr defaultRowHeight="14.4" x14ac:dyDescent="0.3"/>
  <cols>
    <col min="3" max="3" width="17.6640625" bestFit="1" customWidth="1"/>
    <col min="12" max="12" width="10.6640625" bestFit="1" customWidth="1"/>
  </cols>
  <sheetData>
    <row r="2" spans="2:13" x14ac:dyDescent="0.3">
      <c r="B2" s="80" t="s">
        <v>354</v>
      </c>
      <c r="C2" s="80"/>
      <c r="D2" s="80"/>
      <c r="E2" s="80"/>
      <c r="F2" s="80"/>
      <c r="G2" s="80"/>
      <c r="H2" s="80"/>
      <c r="I2" s="80"/>
      <c r="J2" s="80"/>
      <c r="K2" s="80"/>
      <c r="L2" s="41"/>
    </row>
    <row r="3" spans="2:13" ht="14.4" customHeight="1" x14ac:dyDescent="0.3">
      <c r="B3" s="42" t="s">
        <v>353</v>
      </c>
      <c r="C3" s="54"/>
      <c r="D3" s="83" t="s">
        <v>355</v>
      </c>
      <c r="E3" s="83"/>
      <c r="F3" s="83"/>
      <c r="G3" s="83"/>
      <c r="H3" s="82"/>
      <c r="L3" s="41"/>
    </row>
    <row r="4" spans="2:13" ht="33.6" customHeight="1" x14ac:dyDescent="0.3">
      <c r="B4" s="42"/>
      <c r="C4" s="54"/>
      <c r="D4" s="53"/>
      <c r="E4" s="55"/>
      <c r="F4" s="55"/>
      <c r="G4" s="81" t="s">
        <v>362</v>
      </c>
      <c r="H4" s="82"/>
      <c r="I4" s="43"/>
      <c r="J4" s="43"/>
      <c r="K4" s="44"/>
      <c r="L4" s="41"/>
    </row>
    <row r="5" spans="2:13" ht="24" x14ac:dyDescent="0.3">
      <c r="B5" s="45"/>
      <c r="C5" s="45"/>
      <c r="D5" s="46" t="s">
        <v>359</v>
      </c>
      <c r="E5" s="47" t="s">
        <v>360</v>
      </c>
      <c r="F5" s="47" t="s">
        <v>361</v>
      </c>
      <c r="G5" s="47" t="s">
        <v>363</v>
      </c>
      <c r="H5" s="47" t="s">
        <v>364</v>
      </c>
      <c r="I5" s="43" t="s">
        <v>356</v>
      </c>
      <c r="J5" s="43" t="s">
        <v>357</v>
      </c>
      <c r="K5" s="44" t="s">
        <v>358</v>
      </c>
      <c r="L5" s="41" t="s">
        <v>395</v>
      </c>
      <c r="M5" s="71" t="s">
        <v>399</v>
      </c>
    </row>
    <row r="6" spans="2:13" ht="24" x14ac:dyDescent="0.3">
      <c r="B6" s="61" t="s">
        <v>365</v>
      </c>
      <c r="C6" s="61" t="s">
        <v>380</v>
      </c>
      <c r="D6" s="62">
        <v>-5.714285714285694E-2</v>
      </c>
      <c r="E6" s="63">
        <v>1.2820676577277803</v>
      </c>
      <c r="F6" s="63">
        <v>0.2167089871556914</v>
      </c>
      <c r="G6" s="63">
        <v>-0.4975485064097605</v>
      </c>
      <c r="H6" s="63">
        <v>0.38326279212404663</v>
      </c>
      <c r="I6" s="63">
        <v>-0.26368475942256836</v>
      </c>
      <c r="J6" s="64">
        <v>34</v>
      </c>
      <c r="K6" s="65">
        <v>0.79361446297867511</v>
      </c>
      <c r="L6" s="72">
        <f>D6/E6</f>
        <v>-4.4570859266609787E-2</v>
      </c>
      <c r="M6" t="s">
        <v>396</v>
      </c>
    </row>
    <row r="7" spans="2:13" ht="22.8" x14ac:dyDescent="0.3">
      <c r="B7" s="48" t="s">
        <v>366</v>
      </c>
      <c r="C7" s="48" t="s">
        <v>381</v>
      </c>
      <c r="D7" s="49">
        <v>0.85714285714285765</v>
      </c>
      <c r="E7" s="50">
        <v>1.1412804249628403</v>
      </c>
      <c r="F7" s="50">
        <v>0.19291160139914282</v>
      </c>
      <c r="G7" s="50">
        <v>0.46509931441580965</v>
      </c>
      <c r="H7" s="50">
        <v>1.2491863998699055</v>
      </c>
      <c r="I7" s="50">
        <v>4.4431897870641297</v>
      </c>
      <c r="J7" s="51">
        <v>34</v>
      </c>
      <c r="K7" s="52">
        <v>8.9423840948044261E-5</v>
      </c>
      <c r="L7" s="72">
        <f t="shared" ref="L7:L20" si="0">D7/E7</f>
        <v>0.75103615062070828</v>
      </c>
      <c r="M7" t="s">
        <v>397</v>
      </c>
    </row>
    <row r="8" spans="2:13" ht="22.8" x14ac:dyDescent="0.3">
      <c r="B8" s="48" t="s">
        <v>367</v>
      </c>
      <c r="C8" s="48" t="s">
        <v>382</v>
      </c>
      <c r="D8" s="49">
        <v>0.51428571428571423</v>
      </c>
      <c r="E8" s="50">
        <v>1.0395538797520614</v>
      </c>
      <c r="F8" s="50">
        <v>0.17571667689839826</v>
      </c>
      <c r="G8" s="50">
        <v>0.15718646246343276</v>
      </c>
      <c r="H8" s="50">
        <v>0.87138496610799576</v>
      </c>
      <c r="I8" s="50">
        <v>2.9267894394740979</v>
      </c>
      <c r="J8" s="51">
        <v>34</v>
      </c>
      <c r="K8" s="52">
        <v>6.0669560680113649E-3</v>
      </c>
      <c r="L8" s="72">
        <f t="shared" si="0"/>
        <v>0.49471770949320476</v>
      </c>
      <c r="M8" t="s">
        <v>396</v>
      </c>
    </row>
    <row r="9" spans="2:13" ht="22.8" x14ac:dyDescent="0.3">
      <c r="B9" s="48" t="s">
        <v>368</v>
      </c>
      <c r="C9" s="48" t="s">
        <v>383</v>
      </c>
      <c r="D9" s="49">
        <v>1.4857142857142858</v>
      </c>
      <c r="E9" s="50">
        <v>1.1973359784864694</v>
      </c>
      <c r="F9" s="50">
        <v>0.20238671931147426</v>
      </c>
      <c r="G9" s="50">
        <v>1.0744149866347665</v>
      </c>
      <c r="H9" s="50">
        <v>1.897013584793805</v>
      </c>
      <c r="I9" s="50">
        <v>7.3409672866319031</v>
      </c>
      <c r="J9" s="51">
        <v>34</v>
      </c>
      <c r="K9" s="52">
        <v>1.6599329180255296E-8</v>
      </c>
      <c r="L9" s="72">
        <f t="shared" si="0"/>
        <v>1.2408499472239614</v>
      </c>
      <c r="M9" t="s">
        <v>398</v>
      </c>
    </row>
    <row r="10" spans="2:13" ht="24" x14ac:dyDescent="0.3">
      <c r="B10" s="56" t="s">
        <v>369</v>
      </c>
      <c r="C10" s="56" t="s">
        <v>384</v>
      </c>
      <c r="D10" s="57">
        <v>0.28571428571428559</v>
      </c>
      <c r="E10" s="58">
        <v>0.92582009977255142</v>
      </c>
      <c r="F10" s="58">
        <v>0.15649215928719029</v>
      </c>
      <c r="G10" s="58">
        <v>-3.2316045748341515E-2</v>
      </c>
      <c r="H10" s="58">
        <v>0.60374461717691275</v>
      </c>
      <c r="I10" s="58">
        <v>1.8257418583505531</v>
      </c>
      <c r="J10" s="59">
        <v>34</v>
      </c>
      <c r="K10" s="60">
        <v>7.6683108571238903E-2</v>
      </c>
      <c r="L10" s="72">
        <f t="shared" si="0"/>
        <v>0.30860669992418371</v>
      </c>
      <c r="M10" t="s">
        <v>396</v>
      </c>
    </row>
    <row r="11" spans="2:13" ht="22.8" x14ac:dyDescent="0.3">
      <c r="B11" s="48" t="s">
        <v>370</v>
      </c>
      <c r="C11" s="48" t="s">
        <v>385</v>
      </c>
      <c r="D11" s="49">
        <v>0.94285714285714306</v>
      </c>
      <c r="E11" s="50">
        <v>0.90563130866092012</v>
      </c>
      <c r="F11" s="50">
        <v>0.15307963074602624</v>
      </c>
      <c r="G11" s="50">
        <v>0.63176190378518582</v>
      </c>
      <c r="H11" s="50">
        <v>1.2539523819291003</v>
      </c>
      <c r="I11" s="50">
        <v>6.1592593231521011</v>
      </c>
      <c r="J11" s="51">
        <v>34</v>
      </c>
      <c r="K11" s="52">
        <v>5.3544906018063398E-7</v>
      </c>
      <c r="L11" s="72">
        <f t="shared" si="0"/>
        <v>1.0411048445876563</v>
      </c>
      <c r="M11" t="s">
        <v>398</v>
      </c>
    </row>
    <row r="12" spans="2:13" ht="22.8" x14ac:dyDescent="0.3">
      <c r="B12" s="48" t="s">
        <v>371</v>
      </c>
      <c r="C12" s="48" t="s">
        <v>386</v>
      </c>
      <c r="D12" s="49">
        <v>0.3142857142857145</v>
      </c>
      <c r="E12" s="50">
        <v>0.79599839533641736</v>
      </c>
      <c r="F12" s="50">
        <v>0.13454828611512898</v>
      </c>
      <c r="G12" s="50">
        <v>4.0850698590167878E-2</v>
      </c>
      <c r="H12" s="50">
        <v>0.58772072998126113</v>
      </c>
      <c r="I12" s="50">
        <v>2.3358581767202113</v>
      </c>
      <c r="J12" s="51">
        <v>34</v>
      </c>
      <c r="K12" s="52">
        <v>2.5533531860042417E-2</v>
      </c>
      <c r="L12" s="72">
        <f t="shared" si="0"/>
        <v>0.39483209529949631</v>
      </c>
      <c r="M12" t="s">
        <v>396</v>
      </c>
    </row>
    <row r="13" spans="2:13" ht="24" x14ac:dyDescent="0.3">
      <c r="B13" s="56" t="s">
        <v>372</v>
      </c>
      <c r="C13" s="56" t="s">
        <v>387</v>
      </c>
      <c r="D13" s="57">
        <v>0.34285714285714297</v>
      </c>
      <c r="E13" s="58">
        <v>1.5519031417406624</v>
      </c>
      <c r="F13" s="58">
        <v>0.2623195086337346</v>
      </c>
      <c r="G13" s="58">
        <v>-0.19024023825062031</v>
      </c>
      <c r="H13" s="58">
        <v>0.87595452396490625</v>
      </c>
      <c r="I13" s="58">
        <v>1.3070211386216783</v>
      </c>
      <c r="J13" s="59">
        <v>34</v>
      </c>
      <c r="K13" s="60">
        <v>0.19997663893799891</v>
      </c>
      <c r="L13" s="72">
        <f t="shared" si="0"/>
        <v>0.22092689526524434</v>
      </c>
      <c r="M13" t="s">
        <v>396</v>
      </c>
    </row>
    <row r="14" spans="2:13" ht="22.8" x14ac:dyDescent="0.3">
      <c r="B14" s="48" t="s">
        <v>373</v>
      </c>
      <c r="C14" s="48" t="s">
        <v>388</v>
      </c>
      <c r="D14" s="49">
        <v>0.5428571428571427</v>
      </c>
      <c r="E14" s="50">
        <v>1.0939098022516232</v>
      </c>
      <c r="F14" s="50">
        <v>0.18490450473243791</v>
      </c>
      <c r="G14" s="50">
        <v>0.16708597836657996</v>
      </c>
      <c r="H14" s="50">
        <v>0.91862830734770551</v>
      </c>
      <c r="I14" s="50">
        <v>2.9358784073036643</v>
      </c>
      <c r="J14" s="51">
        <v>34</v>
      </c>
      <c r="K14" s="52">
        <v>5.9273893319110559E-3</v>
      </c>
      <c r="L14" s="72">
        <f t="shared" si="0"/>
        <v>0.49625402545965458</v>
      </c>
      <c r="M14" t="s">
        <v>397</v>
      </c>
    </row>
    <row r="15" spans="2:13" ht="36" x14ac:dyDescent="0.3">
      <c r="B15" s="56" t="s">
        <v>374</v>
      </c>
      <c r="C15" s="56" t="s">
        <v>389</v>
      </c>
      <c r="D15" s="57">
        <v>0.39999999999999991</v>
      </c>
      <c r="E15" s="58">
        <v>1.1931175180026088</v>
      </c>
      <c r="F15" s="58">
        <v>0.20167366934620648</v>
      </c>
      <c r="G15" s="58">
        <v>-9.8502072027347731E-3</v>
      </c>
      <c r="H15" s="58">
        <v>0.8098502072027346</v>
      </c>
      <c r="I15" s="58">
        <v>1.9834022026610385</v>
      </c>
      <c r="J15" s="59">
        <v>34</v>
      </c>
      <c r="K15" s="60">
        <v>5.5445766946508303E-2</v>
      </c>
      <c r="L15" s="72">
        <f t="shared" si="0"/>
        <v>0.33525616208337766</v>
      </c>
      <c r="M15" t="s">
        <v>396</v>
      </c>
    </row>
    <row r="16" spans="2:13" ht="36" x14ac:dyDescent="0.3">
      <c r="B16" s="56" t="s">
        <v>375</v>
      </c>
      <c r="C16" s="56" t="s">
        <v>390</v>
      </c>
      <c r="D16" s="57">
        <v>0.37142857142857144</v>
      </c>
      <c r="E16" s="58">
        <v>1.2622508906411474</v>
      </c>
      <c r="F16" s="58">
        <v>0.21335934215204502</v>
      </c>
      <c r="G16" s="58">
        <v>-6.2169780171509093E-2</v>
      </c>
      <c r="H16" s="58">
        <v>0.80502692302865198</v>
      </c>
      <c r="I16" s="58">
        <v>1.7408591893945871</v>
      </c>
      <c r="J16" s="59">
        <v>34</v>
      </c>
      <c r="K16" s="60">
        <v>9.0752188554875435E-2</v>
      </c>
      <c r="L16" s="72">
        <f t="shared" si="0"/>
        <v>0.29425891016001432</v>
      </c>
      <c r="M16" t="s">
        <v>396</v>
      </c>
    </row>
    <row r="17" spans="2:13" ht="36" x14ac:dyDescent="0.3">
      <c r="B17" s="56" t="s">
        <v>376</v>
      </c>
      <c r="C17" s="56" t="s">
        <v>391</v>
      </c>
      <c r="D17" s="57">
        <v>0.17142857142857171</v>
      </c>
      <c r="E17" s="58">
        <v>0.98475778705205663</v>
      </c>
      <c r="F17" s="58">
        <v>0.16645444672081683</v>
      </c>
      <c r="G17" s="58">
        <v>-0.16684756397128531</v>
      </c>
      <c r="H17" s="58">
        <v>0.50970470682842872</v>
      </c>
      <c r="I17" s="58">
        <v>1.0298827986019361</v>
      </c>
      <c r="J17" s="59">
        <v>34</v>
      </c>
      <c r="K17" s="60">
        <v>0.31033605537384346</v>
      </c>
      <c r="L17" s="72">
        <f t="shared" si="0"/>
        <v>0.17408196582202765</v>
      </c>
      <c r="M17" t="s">
        <v>396</v>
      </c>
    </row>
    <row r="18" spans="2:13" ht="22.8" x14ac:dyDescent="0.3">
      <c r="B18" s="48" t="s">
        <v>377</v>
      </c>
      <c r="C18" s="48" t="s">
        <v>392</v>
      </c>
      <c r="D18" s="49">
        <v>1.0857142857142854</v>
      </c>
      <c r="E18" s="50">
        <v>0.95089519962626201</v>
      </c>
      <c r="F18" s="50">
        <v>0.1607306247530115</v>
      </c>
      <c r="G18" s="50">
        <v>0.75907035608081141</v>
      </c>
      <c r="H18" s="50">
        <v>1.4123582153477594</v>
      </c>
      <c r="I18" s="50">
        <v>6.7548688209397572</v>
      </c>
      <c r="J18" s="51">
        <v>34</v>
      </c>
      <c r="K18" s="52">
        <v>9.1692752811083294E-8</v>
      </c>
      <c r="L18" s="72">
        <f t="shared" si="0"/>
        <v>1.141781224830047</v>
      </c>
      <c r="M18" t="s">
        <v>398</v>
      </c>
    </row>
    <row r="19" spans="2:13" ht="22.8" x14ac:dyDescent="0.3">
      <c r="B19" s="48" t="s">
        <v>378</v>
      </c>
      <c r="C19" s="48" t="s">
        <v>393</v>
      </c>
      <c r="D19" s="49">
        <v>0.62857142857142856</v>
      </c>
      <c r="E19" s="50">
        <v>0.91025898983279963</v>
      </c>
      <c r="F19" s="50">
        <v>0.15386185163241442</v>
      </c>
      <c r="G19" s="50">
        <v>0.31588652539803541</v>
      </c>
      <c r="H19" s="50">
        <v>0.94125633174482171</v>
      </c>
      <c r="I19" s="50">
        <v>4.0852974398951405</v>
      </c>
      <c r="J19" s="51">
        <v>34</v>
      </c>
      <c r="K19" s="52">
        <v>2.5341172058825865E-4</v>
      </c>
      <c r="L19" s="72">
        <f t="shared" si="0"/>
        <v>0.69054130263177882</v>
      </c>
      <c r="M19" t="s">
        <v>397</v>
      </c>
    </row>
    <row r="20" spans="2:13" ht="36" x14ac:dyDescent="0.3">
      <c r="B20" s="66" t="s">
        <v>379</v>
      </c>
      <c r="C20" s="66" t="s">
        <v>394</v>
      </c>
      <c r="D20" s="67">
        <v>0.39999999999999991</v>
      </c>
      <c r="E20" s="68">
        <v>1.3105903474478702</v>
      </c>
      <c r="F20" s="68">
        <v>0.22153020167033846</v>
      </c>
      <c r="G20" s="68">
        <v>-5.0203535992536852E-2</v>
      </c>
      <c r="H20" s="68">
        <v>0.85020353599253662</v>
      </c>
      <c r="I20" s="68">
        <v>1.8056228766281011</v>
      </c>
      <c r="J20" s="69">
        <v>34</v>
      </c>
      <c r="K20" s="70">
        <v>7.9838238158872865E-2</v>
      </c>
      <c r="L20" s="72">
        <f t="shared" si="0"/>
        <v>0.3052059713234766</v>
      </c>
      <c r="M20" t="s">
        <v>396</v>
      </c>
    </row>
  </sheetData>
  <mergeCells count="3">
    <mergeCell ref="B2:K2"/>
    <mergeCell ref="G4:H4"/>
    <mergeCell ref="D3:H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92313-0F54-462B-A92B-DF429508EA65}">
  <dimension ref="B2:F9"/>
  <sheetViews>
    <sheetView workbookViewId="0">
      <selection activeCell="H13" sqref="H13"/>
    </sheetView>
  </sheetViews>
  <sheetFormatPr defaultRowHeight="14.4" x14ac:dyDescent="0.3"/>
  <sheetData>
    <row r="2" spans="2:6" ht="15.6" x14ac:dyDescent="0.3">
      <c r="B2" s="40" t="s">
        <v>340</v>
      </c>
      <c r="C2" s="40"/>
      <c r="D2" s="40"/>
      <c r="E2" s="40"/>
      <c r="F2" s="40"/>
    </row>
    <row r="3" spans="2:6" ht="15.6" x14ac:dyDescent="0.3">
      <c r="B3" s="40"/>
      <c r="C3" s="40"/>
      <c r="D3" s="40"/>
      <c r="E3" s="40"/>
      <c r="F3" s="40"/>
    </row>
    <row r="4" spans="2:6" ht="15.6" x14ac:dyDescent="0.3">
      <c r="B4" s="40" t="s">
        <v>341</v>
      </c>
      <c r="C4" s="40"/>
      <c r="D4" s="40"/>
      <c r="E4" s="40"/>
      <c r="F4" s="40"/>
    </row>
    <row r="5" spans="2:6" ht="15.6" x14ac:dyDescent="0.3">
      <c r="B5" s="40" t="s">
        <v>344</v>
      </c>
      <c r="C5" s="40"/>
      <c r="D5" s="40"/>
      <c r="E5" s="40"/>
      <c r="F5" s="40"/>
    </row>
    <row r="6" spans="2:6" ht="15.6" x14ac:dyDescent="0.3">
      <c r="B6" s="40" t="s">
        <v>343</v>
      </c>
      <c r="C6" s="40"/>
      <c r="D6" s="40"/>
      <c r="E6" s="40"/>
      <c r="F6" s="40"/>
    </row>
    <row r="7" spans="2:6" ht="15.6" x14ac:dyDescent="0.3">
      <c r="B7" s="40" t="s">
        <v>342</v>
      </c>
      <c r="C7" s="40"/>
      <c r="D7" s="40"/>
      <c r="E7" s="40"/>
      <c r="F7" s="40"/>
    </row>
    <row r="8" spans="2:6" ht="15.6" x14ac:dyDescent="0.3">
      <c r="B8" s="40"/>
      <c r="C8" s="40"/>
      <c r="D8" s="40"/>
      <c r="E8" s="40"/>
      <c r="F8" s="40"/>
    </row>
    <row r="9" spans="2:6" ht="15.6" x14ac:dyDescent="0.3">
      <c r="B9" s="40" t="s">
        <v>345</v>
      </c>
      <c r="C9" s="40"/>
      <c r="D9" s="40"/>
      <c r="E9" s="40"/>
      <c r="F9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FA24F-DC20-4976-852B-0EB59E20F49E}">
  <dimension ref="A3:B6"/>
  <sheetViews>
    <sheetView workbookViewId="0">
      <selection activeCell="B4" sqref="B4:B6"/>
    </sheetView>
  </sheetViews>
  <sheetFormatPr defaultRowHeight="14.4" x14ac:dyDescent="0.3"/>
  <cols>
    <col min="1" max="1" width="43.77734375" bestFit="1" customWidth="1"/>
    <col min="2" max="2" width="49.5546875" bestFit="1" customWidth="1"/>
  </cols>
  <sheetData>
    <row r="3" spans="1:2" x14ac:dyDescent="0.3">
      <c r="A3" s="4" t="s">
        <v>328</v>
      </c>
      <c r="B3" t="s">
        <v>329</v>
      </c>
    </row>
    <row r="4" spans="1:2" x14ac:dyDescent="0.3">
      <c r="A4" t="s">
        <v>131</v>
      </c>
      <c r="B4">
        <v>7</v>
      </c>
    </row>
    <row r="5" spans="1:2" x14ac:dyDescent="0.3">
      <c r="A5" t="s">
        <v>133</v>
      </c>
      <c r="B5">
        <v>2</v>
      </c>
    </row>
    <row r="6" spans="1:2" x14ac:dyDescent="0.3">
      <c r="A6" t="s">
        <v>132</v>
      </c>
      <c r="B6">
        <v>26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E2D1B-9682-483D-9558-74003FCAE45D}">
  <dimension ref="A1:B6"/>
  <sheetViews>
    <sheetView workbookViewId="0">
      <selection activeCell="B2" sqref="B2:B6"/>
    </sheetView>
  </sheetViews>
  <sheetFormatPr defaultRowHeight="14.4" x14ac:dyDescent="0.3"/>
  <cols>
    <col min="1" max="1" width="21.5546875" bestFit="1" customWidth="1"/>
    <col min="2" max="2" width="17.21875" bestFit="1" customWidth="1"/>
  </cols>
  <sheetData>
    <row r="1" spans="1:2" x14ac:dyDescent="0.3">
      <c r="A1" s="4" t="s">
        <v>124</v>
      </c>
      <c r="B1" t="s">
        <v>125</v>
      </c>
    </row>
    <row r="2" spans="1:2" x14ac:dyDescent="0.3">
      <c r="A2" t="s">
        <v>119</v>
      </c>
      <c r="B2">
        <v>2</v>
      </c>
    </row>
    <row r="3" spans="1:2" x14ac:dyDescent="0.3">
      <c r="A3" t="s">
        <v>120</v>
      </c>
      <c r="B3">
        <v>9</v>
      </c>
    </row>
    <row r="4" spans="1:2" x14ac:dyDescent="0.3">
      <c r="A4" t="s">
        <v>121</v>
      </c>
      <c r="B4">
        <v>9</v>
      </c>
    </row>
    <row r="5" spans="1:2" x14ac:dyDescent="0.3">
      <c r="A5" t="s">
        <v>122</v>
      </c>
      <c r="B5">
        <v>12</v>
      </c>
    </row>
    <row r="6" spans="1:2" x14ac:dyDescent="0.3">
      <c r="A6" t="s">
        <v>123</v>
      </c>
      <c r="B6">
        <v>2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27763-7980-4A72-9D13-52FA172CF293}">
  <dimension ref="A1:B8"/>
  <sheetViews>
    <sheetView workbookViewId="0">
      <selection activeCell="B14" sqref="B14"/>
    </sheetView>
  </sheetViews>
  <sheetFormatPr defaultRowHeight="14.4" x14ac:dyDescent="0.3"/>
  <cols>
    <col min="1" max="1" width="15.5546875" bestFit="1" customWidth="1"/>
    <col min="2" max="2" width="17.21875" bestFit="1" customWidth="1"/>
  </cols>
  <sheetData>
    <row r="1" spans="1:2" x14ac:dyDescent="0.3">
      <c r="A1" s="4" t="s">
        <v>117</v>
      </c>
      <c r="B1" t="s">
        <v>118</v>
      </c>
    </row>
    <row r="2" spans="1:2" x14ac:dyDescent="0.3">
      <c r="A2" t="s">
        <v>119</v>
      </c>
      <c r="B2">
        <v>3</v>
      </c>
    </row>
    <row r="3" spans="1:2" x14ac:dyDescent="0.3">
      <c r="A3" t="s">
        <v>120</v>
      </c>
      <c r="B3">
        <v>6</v>
      </c>
    </row>
    <row r="4" spans="1:2" x14ac:dyDescent="0.3">
      <c r="A4" t="s">
        <v>126</v>
      </c>
      <c r="B4">
        <v>1</v>
      </c>
    </row>
    <row r="5" spans="1:2" x14ac:dyDescent="0.3">
      <c r="A5" t="s">
        <v>127</v>
      </c>
      <c r="B5">
        <v>5</v>
      </c>
    </row>
    <row r="6" spans="1:2" x14ac:dyDescent="0.3">
      <c r="A6" t="s">
        <v>128</v>
      </c>
      <c r="B6">
        <v>2</v>
      </c>
    </row>
    <row r="7" spans="1:2" x14ac:dyDescent="0.3">
      <c r="A7" t="s">
        <v>129</v>
      </c>
      <c r="B7">
        <v>14</v>
      </c>
    </row>
    <row r="8" spans="1:2" x14ac:dyDescent="0.3">
      <c r="A8" t="s">
        <v>130</v>
      </c>
      <c r="B8">
        <v>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2FBF9-7A3C-4E20-96B4-FB83470F50EC}">
  <dimension ref="B2:H2"/>
  <sheetViews>
    <sheetView workbookViewId="0">
      <selection activeCell="K6" sqref="K6"/>
    </sheetView>
  </sheetViews>
  <sheetFormatPr defaultRowHeight="14.4" x14ac:dyDescent="0.3"/>
  <sheetData>
    <row r="2" spans="2:8" ht="18" x14ac:dyDescent="0.35">
      <c r="B2" s="73" t="s">
        <v>330</v>
      </c>
      <c r="C2" s="73"/>
      <c r="D2" s="73"/>
      <c r="E2" s="73"/>
      <c r="F2" s="73"/>
      <c r="G2" s="73"/>
      <c r="H2" s="73"/>
    </row>
  </sheetData>
  <mergeCells count="1">
    <mergeCell ref="B2:H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9F050-8792-4121-9CB3-5F615635D043}">
  <sheetPr>
    <pageSetUpPr fitToPage="1"/>
  </sheetPr>
  <dimension ref="A1:T70"/>
  <sheetViews>
    <sheetView workbookViewId="0">
      <selection activeCell="A61" sqref="A61"/>
    </sheetView>
  </sheetViews>
  <sheetFormatPr defaultRowHeight="14.4" x14ac:dyDescent="0.3"/>
  <cols>
    <col min="3" max="3" width="12.109375" bestFit="1" customWidth="1"/>
    <col min="4" max="4" width="8.33203125" customWidth="1"/>
  </cols>
  <sheetData>
    <row r="1" spans="1:19" ht="18" x14ac:dyDescent="0.35">
      <c r="A1" s="74" t="s">
        <v>326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3" spans="1:19" x14ac:dyDescent="0.3">
      <c r="B3" t="s">
        <v>322</v>
      </c>
      <c r="C3" t="s">
        <v>321</v>
      </c>
      <c r="D3" t="s">
        <v>175</v>
      </c>
      <c r="E3" t="s">
        <v>176</v>
      </c>
      <c r="F3" t="s">
        <v>177</v>
      </c>
      <c r="G3" t="s">
        <v>178</v>
      </c>
      <c r="H3" t="s">
        <v>179</v>
      </c>
      <c r="I3" t="s">
        <v>180</v>
      </c>
      <c r="J3" t="s">
        <v>181</v>
      </c>
      <c r="K3" t="s">
        <v>182</v>
      </c>
      <c r="L3" t="s">
        <v>183</v>
      </c>
      <c r="M3" t="s">
        <v>184</v>
      </c>
      <c r="N3" t="s">
        <v>185</v>
      </c>
      <c r="O3" t="s">
        <v>310</v>
      </c>
      <c r="P3" t="s">
        <v>311</v>
      </c>
      <c r="Q3" t="s">
        <v>312</v>
      </c>
      <c r="R3" t="s">
        <v>313</v>
      </c>
    </row>
    <row r="4" spans="1:19" x14ac:dyDescent="0.3">
      <c r="A4" t="s">
        <v>346</v>
      </c>
      <c r="B4" s="20" t="s">
        <v>168</v>
      </c>
      <c r="C4" s="2">
        <v>1</v>
      </c>
      <c r="D4" s="2">
        <v>1</v>
      </c>
      <c r="E4" s="2">
        <v>3</v>
      </c>
      <c r="F4" s="2">
        <v>3</v>
      </c>
      <c r="G4" s="2">
        <v>5</v>
      </c>
      <c r="H4" s="2">
        <v>4</v>
      </c>
      <c r="I4" s="2">
        <v>4</v>
      </c>
      <c r="J4" s="2">
        <v>5</v>
      </c>
      <c r="K4" s="2">
        <v>1</v>
      </c>
      <c r="L4" s="2">
        <v>3</v>
      </c>
      <c r="M4" s="2">
        <v>4</v>
      </c>
      <c r="N4" s="2">
        <v>4</v>
      </c>
      <c r="O4" s="2">
        <v>5</v>
      </c>
      <c r="P4" s="2">
        <v>4</v>
      </c>
      <c r="Q4" s="2">
        <v>5</v>
      </c>
      <c r="R4" s="33">
        <v>2</v>
      </c>
    </row>
    <row r="5" spans="1:19" x14ac:dyDescent="0.3">
      <c r="B5" s="36" t="s">
        <v>158</v>
      </c>
      <c r="C5" s="3">
        <v>4</v>
      </c>
      <c r="D5" s="3">
        <v>4</v>
      </c>
      <c r="E5" s="3">
        <v>4</v>
      </c>
      <c r="F5" s="3">
        <v>4</v>
      </c>
      <c r="G5" s="3">
        <v>4</v>
      </c>
      <c r="H5" s="3">
        <v>4</v>
      </c>
      <c r="I5" s="3">
        <v>4</v>
      </c>
      <c r="J5" s="3">
        <v>3</v>
      </c>
      <c r="K5" s="3">
        <v>4</v>
      </c>
      <c r="L5" s="3">
        <v>4</v>
      </c>
      <c r="M5" s="3">
        <v>3</v>
      </c>
      <c r="N5" s="3">
        <v>4</v>
      </c>
      <c r="O5" s="3">
        <v>4</v>
      </c>
      <c r="P5" s="2">
        <v>4</v>
      </c>
      <c r="Q5" s="3">
        <v>4</v>
      </c>
      <c r="R5" s="34">
        <v>2</v>
      </c>
    </row>
    <row r="6" spans="1:19" x14ac:dyDescent="0.3">
      <c r="B6" s="36" t="s">
        <v>158</v>
      </c>
      <c r="C6" s="2">
        <v>8</v>
      </c>
      <c r="D6" s="2">
        <v>2</v>
      </c>
      <c r="E6" s="2">
        <v>5</v>
      </c>
      <c r="F6" s="2">
        <v>4</v>
      </c>
      <c r="G6" s="2">
        <v>4</v>
      </c>
      <c r="H6" s="2">
        <v>3</v>
      </c>
      <c r="I6" s="2">
        <v>3</v>
      </c>
      <c r="J6" s="2">
        <v>3</v>
      </c>
      <c r="K6" s="2">
        <v>4</v>
      </c>
      <c r="L6" s="2">
        <v>4</v>
      </c>
      <c r="M6" s="2">
        <v>3</v>
      </c>
      <c r="N6" s="2">
        <v>4</v>
      </c>
      <c r="O6" s="2">
        <v>4</v>
      </c>
      <c r="P6" s="2">
        <v>4</v>
      </c>
      <c r="Q6" s="2">
        <v>3</v>
      </c>
      <c r="R6" s="33">
        <v>3</v>
      </c>
    </row>
    <row r="7" spans="1:19" x14ac:dyDescent="0.3">
      <c r="B7" s="36" t="s">
        <v>158</v>
      </c>
      <c r="C7" s="3">
        <v>13</v>
      </c>
      <c r="D7" s="3">
        <v>4</v>
      </c>
      <c r="E7" s="3">
        <v>5</v>
      </c>
      <c r="F7" s="3">
        <v>3</v>
      </c>
      <c r="G7" s="3">
        <v>5</v>
      </c>
      <c r="H7" s="3">
        <v>5</v>
      </c>
      <c r="I7" s="3">
        <v>3</v>
      </c>
      <c r="J7" s="3">
        <v>4</v>
      </c>
      <c r="K7" s="3">
        <v>2</v>
      </c>
      <c r="L7" s="3">
        <v>4</v>
      </c>
      <c r="M7" s="3">
        <v>5</v>
      </c>
      <c r="N7" s="3">
        <v>5</v>
      </c>
      <c r="O7" s="3">
        <v>3</v>
      </c>
      <c r="P7" s="2">
        <v>4</v>
      </c>
      <c r="Q7" s="3">
        <v>4</v>
      </c>
      <c r="R7" s="34">
        <v>2</v>
      </c>
    </row>
    <row r="8" spans="1:19" x14ac:dyDescent="0.3">
      <c r="C8" s="9" t="s">
        <v>320</v>
      </c>
      <c r="D8" s="16">
        <f>AVERAGE(D5:D7)</f>
        <v>3.3333333333333335</v>
      </c>
      <c r="E8" s="16">
        <f t="shared" ref="E8:R8" si="0">AVERAGE(E5:E7)</f>
        <v>4.666666666666667</v>
      </c>
      <c r="F8" s="16">
        <f t="shared" si="0"/>
        <v>3.6666666666666665</v>
      </c>
      <c r="G8" s="16">
        <f t="shared" si="0"/>
        <v>4.333333333333333</v>
      </c>
      <c r="H8" s="16">
        <f t="shared" si="0"/>
        <v>4</v>
      </c>
      <c r="I8" s="16">
        <f>AVERAGE(I5:I7)</f>
        <v>3.3333333333333335</v>
      </c>
      <c r="J8" s="16">
        <f t="shared" si="0"/>
        <v>3.3333333333333335</v>
      </c>
      <c r="K8" s="16">
        <f t="shared" si="0"/>
        <v>3.3333333333333335</v>
      </c>
      <c r="L8" s="16">
        <f t="shared" si="0"/>
        <v>4</v>
      </c>
      <c r="M8" s="16">
        <f t="shared" si="0"/>
        <v>3.6666666666666665</v>
      </c>
      <c r="N8" s="16">
        <f t="shared" si="0"/>
        <v>4.333333333333333</v>
      </c>
      <c r="O8" s="16">
        <f t="shared" si="0"/>
        <v>3.6666666666666665</v>
      </c>
      <c r="P8" s="16">
        <f t="shared" si="0"/>
        <v>4</v>
      </c>
      <c r="Q8" s="16">
        <f t="shared" si="0"/>
        <v>3.6666666666666665</v>
      </c>
      <c r="R8" s="16">
        <f t="shared" si="0"/>
        <v>2.3333333333333335</v>
      </c>
    </row>
    <row r="9" spans="1:19" x14ac:dyDescent="0.3">
      <c r="C9" s="9" t="s">
        <v>319</v>
      </c>
      <c r="D9" s="16">
        <f>AVERAGE(D4:D7)</f>
        <v>2.75</v>
      </c>
      <c r="E9" s="16">
        <f>AVERAGE(E4:E7)</f>
        <v>4.25</v>
      </c>
      <c r="F9" s="16">
        <f>AVERAGE(F4:F7)</f>
        <v>3.5</v>
      </c>
      <c r="G9" s="16">
        <f t="shared" ref="G9:R9" si="1">AVERAGE(G4:G7)</f>
        <v>4.5</v>
      </c>
      <c r="H9" s="16">
        <f t="shared" si="1"/>
        <v>4</v>
      </c>
      <c r="I9" s="16">
        <f t="shared" si="1"/>
        <v>3.5</v>
      </c>
      <c r="J9" s="16">
        <f t="shared" si="1"/>
        <v>3.75</v>
      </c>
      <c r="K9" s="16">
        <f>AVERAGE(K4:K7)</f>
        <v>2.75</v>
      </c>
      <c r="L9" s="16">
        <f t="shared" si="1"/>
        <v>3.75</v>
      </c>
      <c r="M9" s="16">
        <f t="shared" si="1"/>
        <v>3.75</v>
      </c>
      <c r="N9" s="16">
        <f t="shared" si="1"/>
        <v>4.25</v>
      </c>
      <c r="O9" s="16">
        <f t="shared" si="1"/>
        <v>4</v>
      </c>
      <c r="P9" s="16">
        <f t="shared" si="1"/>
        <v>4</v>
      </c>
      <c r="Q9" s="16">
        <f t="shared" si="1"/>
        <v>4</v>
      </c>
      <c r="R9" s="16">
        <f t="shared" si="1"/>
        <v>2.25</v>
      </c>
    </row>
    <row r="11" spans="1:19" x14ac:dyDescent="0.3">
      <c r="B11" t="s">
        <v>322</v>
      </c>
      <c r="C11" t="s">
        <v>321</v>
      </c>
      <c r="D11" t="s">
        <v>175</v>
      </c>
      <c r="E11" t="s">
        <v>176</v>
      </c>
      <c r="F11" t="s">
        <v>177</v>
      </c>
      <c r="G11" t="s">
        <v>178</v>
      </c>
      <c r="H11" t="s">
        <v>179</v>
      </c>
      <c r="I11" t="s">
        <v>180</v>
      </c>
      <c r="J11" t="s">
        <v>181</v>
      </c>
      <c r="K11" t="s">
        <v>182</v>
      </c>
      <c r="L11" t="s">
        <v>183</v>
      </c>
      <c r="M11" t="s">
        <v>184</v>
      </c>
      <c r="N11" t="s">
        <v>185</v>
      </c>
      <c r="O11" t="s">
        <v>310</v>
      </c>
      <c r="P11" t="s">
        <v>311</v>
      </c>
      <c r="Q11" t="s">
        <v>312</v>
      </c>
      <c r="R11" t="s">
        <v>313</v>
      </c>
    </row>
    <row r="12" spans="1:19" x14ac:dyDescent="0.3">
      <c r="A12" t="s">
        <v>347</v>
      </c>
      <c r="B12" s="21" t="s">
        <v>151</v>
      </c>
      <c r="C12" s="2">
        <v>26</v>
      </c>
      <c r="D12" s="2">
        <v>2</v>
      </c>
      <c r="E12" s="2">
        <v>5</v>
      </c>
      <c r="F12" s="2">
        <v>5</v>
      </c>
      <c r="G12" s="2">
        <v>5</v>
      </c>
      <c r="H12" s="2">
        <v>3</v>
      </c>
      <c r="I12" s="2">
        <v>4</v>
      </c>
      <c r="J12" s="2">
        <v>5</v>
      </c>
      <c r="K12" s="2">
        <v>3</v>
      </c>
      <c r="L12" s="2">
        <v>4</v>
      </c>
      <c r="M12" s="2">
        <v>4</v>
      </c>
      <c r="N12" s="2">
        <v>5</v>
      </c>
      <c r="O12" s="2">
        <v>3</v>
      </c>
      <c r="P12" s="2">
        <v>3</v>
      </c>
      <c r="Q12" s="2">
        <v>4</v>
      </c>
      <c r="R12" s="33">
        <v>4</v>
      </c>
    </row>
    <row r="13" spans="1:19" x14ac:dyDescent="0.3">
      <c r="B13" s="37" t="s">
        <v>154</v>
      </c>
      <c r="C13" s="3">
        <v>28</v>
      </c>
      <c r="D13" s="3">
        <v>4</v>
      </c>
      <c r="E13" s="3">
        <v>4</v>
      </c>
      <c r="F13" s="3">
        <v>4</v>
      </c>
      <c r="G13" s="3">
        <v>5</v>
      </c>
      <c r="H13" s="3">
        <v>4</v>
      </c>
      <c r="I13" s="3">
        <v>5</v>
      </c>
      <c r="J13" s="3">
        <v>4</v>
      </c>
      <c r="K13" s="3">
        <v>1</v>
      </c>
      <c r="L13" s="3">
        <v>3</v>
      </c>
      <c r="M13" s="3">
        <v>3</v>
      </c>
      <c r="N13" s="3">
        <v>3</v>
      </c>
      <c r="O13" s="3">
        <v>3</v>
      </c>
      <c r="P13" s="3">
        <v>5</v>
      </c>
      <c r="Q13" s="3">
        <v>5</v>
      </c>
      <c r="R13" s="34">
        <v>2</v>
      </c>
    </row>
    <row r="14" spans="1:19" x14ac:dyDescent="0.3">
      <c r="B14" s="37" t="s">
        <v>154</v>
      </c>
      <c r="C14" s="2">
        <v>34</v>
      </c>
      <c r="D14" s="2">
        <v>5</v>
      </c>
      <c r="E14" s="2">
        <v>5</v>
      </c>
      <c r="F14" s="2">
        <v>5</v>
      </c>
      <c r="G14" s="2">
        <v>5</v>
      </c>
      <c r="H14" s="2">
        <v>4</v>
      </c>
      <c r="I14" s="2">
        <v>5</v>
      </c>
      <c r="J14" s="2">
        <v>4</v>
      </c>
      <c r="K14" s="2">
        <v>1</v>
      </c>
      <c r="L14" s="2">
        <v>4</v>
      </c>
      <c r="M14" s="2">
        <v>4</v>
      </c>
      <c r="N14" s="2">
        <v>4</v>
      </c>
      <c r="O14" s="2">
        <v>4</v>
      </c>
      <c r="P14" s="2">
        <v>5</v>
      </c>
      <c r="Q14" s="2">
        <v>5</v>
      </c>
      <c r="R14" s="33">
        <v>2</v>
      </c>
    </row>
    <row r="15" spans="1:19" x14ac:dyDescent="0.3">
      <c r="C15" s="9" t="s">
        <v>320</v>
      </c>
      <c r="D15" s="16">
        <f>AVERAGE(D13:D14)</f>
        <v>4.5</v>
      </c>
      <c r="E15" s="16">
        <f t="shared" ref="E15:Q15" si="2">AVERAGE(E13:E14)</f>
        <v>4.5</v>
      </c>
      <c r="F15" s="16">
        <f t="shared" si="2"/>
        <v>4.5</v>
      </c>
      <c r="G15" s="16">
        <f t="shared" si="2"/>
        <v>5</v>
      </c>
      <c r="H15" s="16">
        <f t="shared" si="2"/>
        <v>4</v>
      </c>
      <c r="I15" s="16">
        <f t="shared" si="2"/>
        <v>5</v>
      </c>
      <c r="J15" s="16">
        <f t="shared" si="2"/>
        <v>4</v>
      </c>
      <c r="K15" s="16">
        <f t="shared" si="2"/>
        <v>1</v>
      </c>
      <c r="L15" s="16">
        <f t="shared" si="2"/>
        <v>3.5</v>
      </c>
      <c r="M15" s="16">
        <f t="shared" si="2"/>
        <v>3.5</v>
      </c>
      <c r="N15" s="16">
        <f t="shared" si="2"/>
        <v>3.5</v>
      </c>
      <c r="O15" s="16">
        <f t="shared" si="2"/>
        <v>3.5</v>
      </c>
      <c r="P15" s="16">
        <f t="shared" si="2"/>
        <v>5</v>
      </c>
      <c r="Q15" s="16">
        <f t="shared" si="2"/>
        <v>5</v>
      </c>
      <c r="R15" s="16">
        <f>AVERAGE(R13:R14)</f>
        <v>2</v>
      </c>
    </row>
    <row r="16" spans="1:19" x14ac:dyDescent="0.3">
      <c r="C16" s="9" t="s">
        <v>319</v>
      </c>
      <c r="D16" s="16">
        <f>AVERAGE(D12:D14)</f>
        <v>3.6666666666666665</v>
      </c>
      <c r="E16" s="16">
        <f t="shared" ref="E16:R16" si="3">AVERAGE(E12:E14)</f>
        <v>4.666666666666667</v>
      </c>
      <c r="F16" s="16">
        <f t="shared" si="3"/>
        <v>4.666666666666667</v>
      </c>
      <c r="G16" s="16">
        <f t="shared" si="3"/>
        <v>5</v>
      </c>
      <c r="H16" s="16">
        <f t="shared" si="3"/>
        <v>3.6666666666666665</v>
      </c>
      <c r="I16" s="16">
        <f t="shared" si="3"/>
        <v>4.666666666666667</v>
      </c>
      <c r="J16" s="16">
        <f t="shared" si="3"/>
        <v>4.333333333333333</v>
      </c>
      <c r="K16" s="16">
        <f t="shared" si="3"/>
        <v>1.6666666666666667</v>
      </c>
      <c r="L16" s="16">
        <f t="shared" si="3"/>
        <v>3.6666666666666665</v>
      </c>
      <c r="M16" s="16">
        <f t="shared" si="3"/>
        <v>3.6666666666666665</v>
      </c>
      <c r="N16" s="16">
        <f t="shared" si="3"/>
        <v>4</v>
      </c>
      <c r="O16" s="16">
        <f t="shared" si="3"/>
        <v>3.3333333333333335</v>
      </c>
      <c r="P16" s="16">
        <f t="shared" si="3"/>
        <v>4.333333333333333</v>
      </c>
      <c r="Q16" s="16">
        <f t="shared" si="3"/>
        <v>4.666666666666667</v>
      </c>
      <c r="R16" s="16">
        <f t="shared" si="3"/>
        <v>2.6666666666666665</v>
      </c>
    </row>
    <row r="18" spans="1:18" x14ac:dyDescent="0.3">
      <c r="B18" t="s">
        <v>322</v>
      </c>
      <c r="C18" t="s">
        <v>321</v>
      </c>
      <c r="D18" t="s">
        <v>175</v>
      </c>
      <c r="E18" t="s">
        <v>176</v>
      </c>
      <c r="F18" t="s">
        <v>177</v>
      </c>
      <c r="G18" t="s">
        <v>178</v>
      </c>
      <c r="H18" t="s">
        <v>179</v>
      </c>
      <c r="I18" t="s">
        <v>180</v>
      </c>
      <c r="J18" t="s">
        <v>181</v>
      </c>
      <c r="K18" t="s">
        <v>182</v>
      </c>
      <c r="L18" t="s">
        <v>183</v>
      </c>
      <c r="M18" t="s">
        <v>184</v>
      </c>
      <c r="N18" t="s">
        <v>185</v>
      </c>
      <c r="O18" t="s">
        <v>310</v>
      </c>
      <c r="P18" t="s">
        <v>311</v>
      </c>
      <c r="Q18" t="s">
        <v>312</v>
      </c>
      <c r="R18" t="s">
        <v>313</v>
      </c>
    </row>
    <row r="19" spans="1:18" x14ac:dyDescent="0.3">
      <c r="A19" t="s">
        <v>348</v>
      </c>
      <c r="B19" s="36" t="s">
        <v>150</v>
      </c>
      <c r="C19" s="2">
        <v>5</v>
      </c>
      <c r="D19" s="2">
        <v>4</v>
      </c>
      <c r="E19" s="2">
        <v>4</v>
      </c>
      <c r="F19" s="2">
        <v>5</v>
      </c>
      <c r="G19" s="2">
        <v>5</v>
      </c>
      <c r="H19" s="2">
        <v>4</v>
      </c>
      <c r="I19" s="2">
        <v>4</v>
      </c>
      <c r="J19" s="2">
        <v>3</v>
      </c>
      <c r="K19" s="2">
        <v>2</v>
      </c>
      <c r="L19" s="2">
        <v>4</v>
      </c>
      <c r="M19" s="2">
        <v>4</v>
      </c>
      <c r="N19" s="2">
        <v>4</v>
      </c>
      <c r="O19" s="2">
        <v>5</v>
      </c>
      <c r="P19" s="2">
        <v>4</v>
      </c>
      <c r="Q19" s="2">
        <v>4</v>
      </c>
      <c r="R19" s="33">
        <v>2</v>
      </c>
    </row>
    <row r="20" spans="1:18" x14ac:dyDescent="0.3">
      <c r="B20" s="36" t="s">
        <v>150</v>
      </c>
      <c r="C20" s="3">
        <v>6</v>
      </c>
      <c r="D20" s="3">
        <v>4</v>
      </c>
      <c r="E20" s="3">
        <v>4</v>
      </c>
      <c r="F20" s="3">
        <v>3</v>
      </c>
      <c r="G20" s="2">
        <v>5</v>
      </c>
      <c r="H20" s="3">
        <v>2</v>
      </c>
      <c r="I20" s="3">
        <v>2</v>
      </c>
      <c r="J20" s="3">
        <v>3</v>
      </c>
      <c r="K20" s="3">
        <v>3</v>
      </c>
      <c r="L20" s="3">
        <v>1</v>
      </c>
      <c r="M20" s="3">
        <v>2</v>
      </c>
      <c r="N20" s="3">
        <v>3</v>
      </c>
      <c r="O20" s="3">
        <v>2</v>
      </c>
      <c r="P20" s="3">
        <v>3</v>
      </c>
      <c r="Q20" s="3">
        <v>5</v>
      </c>
      <c r="R20" s="34">
        <v>5</v>
      </c>
    </row>
    <row r="21" spans="1:18" x14ac:dyDescent="0.3">
      <c r="B21" s="35" t="s">
        <v>164</v>
      </c>
      <c r="C21" s="2">
        <v>7</v>
      </c>
      <c r="D21" s="2">
        <v>2</v>
      </c>
      <c r="E21" s="2">
        <v>3</v>
      </c>
      <c r="F21" s="2">
        <v>4</v>
      </c>
      <c r="G21" s="2">
        <v>5</v>
      </c>
      <c r="H21" s="2">
        <v>3</v>
      </c>
      <c r="I21" s="2">
        <v>3</v>
      </c>
      <c r="J21" s="2">
        <v>4</v>
      </c>
      <c r="K21" s="2">
        <v>1</v>
      </c>
      <c r="L21" s="2">
        <v>5</v>
      </c>
      <c r="M21" s="2">
        <v>4</v>
      </c>
      <c r="N21" s="2">
        <v>2</v>
      </c>
      <c r="O21" s="2">
        <v>4</v>
      </c>
      <c r="P21" s="2">
        <v>3</v>
      </c>
      <c r="Q21" s="2">
        <v>5</v>
      </c>
      <c r="R21" s="33">
        <v>3</v>
      </c>
    </row>
    <row r="22" spans="1:18" x14ac:dyDescent="0.3">
      <c r="B22" s="36" t="s">
        <v>150</v>
      </c>
      <c r="C22" s="3">
        <v>14</v>
      </c>
      <c r="D22" s="3">
        <v>5</v>
      </c>
      <c r="E22" s="3">
        <v>5</v>
      </c>
      <c r="F22" s="3">
        <v>5</v>
      </c>
      <c r="G22" s="2">
        <v>5</v>
      </c>
      <c r="H22" s="3">
        <v>5</v>
      </c>
      <c r="I22" s="3">
        <v>3</v>
      </c>
      <c r="J22" s="3">
        <v>3</v>
      </c>
      <c r="K22" s="3">
        <v>4</v>
      </c>
      <c r="L22" s="3">
        <v>3</v>
      </c>
      <c r="M22" s="3">
        <v>4</v>
      </c>
      <c r="N22" s="3">
        <v>4</v>
      </c>
      <c r="O22" s="3">
        <v>4</v>
      </c>
      <c r="P22" s="3">
        <v>4</v>
      </c>
      <c r="Q22" s="3">
        <v>3</v>
      </c>
      <c r="R22" s="34">
        <v>4</v>
      </c>
    </row>
    <row r="23" spans="1:18" x14ac:dyDescent="0.3">
      <c r="B23" s="36" t="s">
        <v>150</v>
      </c>
      <c r="C23" s="2">
        <v>22</v>
      </c>
      <c r="D23" s="2">
        <v>4</v>
      </c>
      <c r="E23" s="2">
        <v>4</v>
      </c>
      <c r="F23" s="2">
        <v>4</v>
      </c>
      <c r="G23" s="2">
        <v>5</v>
      </c>
      <c r="H23" s="2">
        <v>4</v>
      </c>
      <c r="I23" s="2">
        <v>4</v>
      </c>
      <c r="J23" s="2">
        <v>4</v>
      </c>
      <c r="K23" s="2">
        <v>3</v>
      </c>
      <c r="L23" s="2">
        <v>4</v>
      </c>
      <c r="M23" s="2">
        <v>4</v>
      </c>
      <c r="N23" s="2">
        <v>3</v>
      </c>
      <c r="O23" s="2">
        <v>4</v>
      </c>
      <c r="P23" s="2">
        <v>4</v>
      </c>
      <c r="Q23" s="2">
        <v>5</v>
      </c>
      <c r="R23" s="33">
        <v>2</v>
      </c>
    </row>
    <row r="24" spans="1:18" x14ac:dyDescent="0.3">
      <c r="B24" s="20" t="s">
        <v>153</v>
      </c>
      <c r="C24" s="3">
        <v>25</v>
      </c>
      <c r="D24" s="3">
        <v>3</v>
      </c>
      <c r="E24" s="3">
        <v>4</v>
      </c>
      <c r="F24" s="3">
        <v>4</v>
      </c>
      <c r="G24" s="2">
        <v>5</v>
      </c>
      <c r="H24" s="3">
        <v>5</v>
      </c>
      <c r="I24" s="3">
        <v>5</v>
      </c>
      <c r="J24" s="3">
        <v>5</v>
      </c>
      <c r="K24" s="3">
        <v>3</v>
      </c>
      <c r="L24" s="3">
        <v>5</v>
      </c>
      <c r="M24" s="3">
        <v>1</v>
      </c>
      <c r="N24" s="3">
        <v>5</v>
      </c>
      <c r="O24" s="3">
        <v>5</v>
      </c>
      <c r="P24" s="3">
        <v>4</v>
      </c>
      <c r="Q24" s="3">
        <v>5</v>
      </c>
      <c r="R24" s="34">
        <v>3</v>
      </c>
    </row>
    <row r="25" spans="1:18" x14ac:dyDescent="0.3">
      <c r="C25" s="9" t="s">
        <v>320</v>
      </c>
      <c r="D25" s="16">
        <f>AVERAGE(D19:D20,D22:D23)</f>
        <v>4.25</v>
      </c>
      <c r="E25" s="16">
        <f t="shared" ref="E25:R25" si="4">AVERAGE(E19:E20,E22:E23)</f>
        <v>4.25</v>
      </c>
      <c r="F25" s="16">
        <f t="shared" si="4"/>
        <v>4.25</v>
      </c>
      <c r="G25" s="16">
        <f t="shared" si="4"/>
        <v>5</v>
      </c>
      <c r="H25" s="16">
        <f t="shared" si="4"/>
        <v>3.75</v>
      </c>
      <c r="I25" s="16">
        <f t="shared" si="4"/>
        <v>3.25</v>
      </c>
      <c r="J25" s="16">
        <f t="shared" si="4"/>
        <v>3.25</v>
      </c>
      <c r="K25" s="16">
        <f t="shared" si="4"/>
        <v>3</v>
      </c>
      <c r="L25" s="16">
        <f t="shared" si="4"/>
        <v>3</v>
      </c>
      <c r="M25" s="16">
        <f t="shared" si="4"/>
        <v>3.5</v>
      </c>
      <c r="N25" s="16">
        <f t="shared" si="4"/>
        <v>3.5</v>
      </c>
      <c r="O25" s="16">
        <f t="shared" si="4"/>
        <v>3.75</v>
      </c>
      <c r="P25" s="16">
        <f t="shared" si="4"/>
        <v>3.75</v>
      </c>
      <c r="Q25" s="16">
        <f t="shared" si="4"/>
        <v>4.25</v>
      </c>
      <c r="R25" s="16">
        <f t="shared" si="4"/>
        <v>3.25</v>
      </c>
    </row>
    <row r="26" spans="1:18" x14ac:dyDescent="0.3">
      <c r="C26" s="9" t="s">
        <v>319</v>
      </c>
      <c r="D26" s="16">
        <f>AVERAGE(D19:D24)</f>
        <v>3.6666666666666665</v>
      </c>
      <c r="E26" s="16">
        <f t="shared" ref="E26:R26" si="5">AVERAGE(E19:E24)</f>
        <v>4</v>
      </c>
      <c r="F26" s="16">
        <f t="shared" si="5"/>
        <v>4.166666666666667</v>
      </c>
      <c r="G26" s="16">
        <f t="shared" si="5"/>
        <v>5</v>
      </c>
      <c r="H26" s="16">
        <f t="shared" si="5"/>
        <v>3.8333333333333335</v>
      </c>
      <c r="I26" s="16">
        <f t="shared" si="5"/>
        <v>3.5</v>
      </c>
      <c r="J26" s="16">
        <f t="shared" si="5"/>
        <v>3.6666666666666665</v>
      </c>
      <c r="K26" s="16">
        <f t="shared" si="5"/>
        <v>2.6666666666666665</v>
      </c>
      <c r="L26" s="16">
        <f t="shared" si="5"/>
        <v>3.6666666666666665</v>
      </c>
      <c r="M26" s="16">
        <f t="shared" si="5"/>
        <v>3.1666666666666665</v>
      </c>
      <c r="N26" s="16">
        <f t="shared" si="5"/>
        <v>3.5</v>
      </c>
      <c r="O26" s="16">
        <f t="shared" si="5"/>
        <v>4</v>
      </c>
      <c r="P26" s="16">
        <f t="shared" si="5"/>
        <v>3.6666666666666665</v>
      </c>
      <c r="Q26" s="16">
        <f t="shared" si="5"/>
        <v>4.5</v>
      </c>
      <c r="R26" s="16">
        <f t="shared" si="5"/>
        <v>3.1666666666666665</v>
      </c>
    </row>
    <row r="28" spans="1:18" x14ac:dyDescent="0.3">
      <c r="A28" t="s">
        <v>349</v>
      </c>
      <c r="B28" t="s">
        <v>322</v>
      </c>
      <c r="C28" t="s">
        <v>321</v>
      </c>
      <c r="D28" t="s">
        <v>175</v>
      </c>
      <c r="E28" t="s">
        <v>176</v>
      </c>
      <c r="F28" t="s">
        <v>177</v>
      </c>
      <c r="G28" t="s">
        <v>178</v>
      </c>
      <c r="H28" t="s">
        <v>179</v>
      </c>
      <c r="I28" t="s">
        <v>180</v>
      </c>
      <c r="J28" t="s">
        <v>181</v>
      </c>
      <c r="K28" t="s">
        <v>182</v>
      </c>
      <c r="L28" t="s">
        <v>183</v>
      </c>
      <c r="M28" t="s">
        <v>184</v>
      </c>
      <c r="N28" t="s">
        <v>185</v>
      </c>
      <c r="O28" t="s">
        <v>310</v>
      </c>
      <c r="P28" t="s">
        <v>311</v>
      </c>
      <c r="Q28" t="s">
        <v>312</v>
      </c>
      <c r="R28" t="s">
        <v>313</v>
      </c>
    </row>
    <row r="29" spans="1:18" x14ac:dyDescent="0.3">
      <c r="B29" s="21" t="s">
        <v>157</v>
      </c>
      <c r="C29" s="2">
        <v>2</v>
      </c>
      <c r="D29" s="2">
        <v>3</v>
      </c>
      <c r="E29" s="2">
        <v>5</v>
      </c>
      <c r="F29" s="2">
        <v>2</v>
      </c>
      <c r="G29" s="2">
        <v>5</v>
      </c>
      <c r="H29" s="2">
        <v>5</v>
      </c>
      <c r="I29" s="2">
        <v>2</v>
      </c>
      <c r="J29" s="2">
        <v>5</v>
      </c>
      <c r="K29" s="2">
        <v>4</v>
      </c>
      <c r="L29" s="2">
        <v>5</v>
      </c>
      <c r="M29" s="2">
        <v>4</v>
      </c>
      <c r="N29" s="2">
        <v>5</v>
      </c>
      <c r="O29" s="2">
        <v>3</v>
      </c>
      <c r="P29" s="2">
        <v>4</v>
      </c>
      <c r="Q29" s="2">
        <v>5</v>
      </c>
      <c r="R29" s="33">
        <v>1</v>
      </c>
    </row>
    <row r="30" spans="1:18" x14ac:dyDescent="0.3">
      <c r="B30" s="21" t="s">
        <v>148</v>
      </c>
      <c r="C30" s="3">
        <v>3</v>
      </c>
      <c r="D30" s="3">
        <v>5</v>
      </c>
      <c r="E30" s="3">
        <v>4</v>
      </c>
      <c r="F30" s="3">
        <v>4</v>
      </c>
      <c r="G30" s="3">
        <v>5</v>
      </c>
      <c r="H30" s="3">
        <v>2</v>
      </c>
      <c r="I30" s="3">
        <v>4</v>
      </c>
      <c r="J30" s="3">
        <v>4</v>
      </c>
      <c r="K30" s="3">
        <v>5</v>
      </c>
      <c r="L30" s="3">
        <v>4</v>
      </c>
      <c r="M30" s="3">
        <v>3</v>
      </c>
      <c r="N30" s="3">
        <v>4</v>
      </c>
      <c r="O30" s="3">
        <v>2</v>
      </c>
      <c r="P30" s="3">
        <v>4</v>
      </c>
      <c r="Q30" s="3">
        <v>5</v>
      </c>
      <c r="R30" s="34">
        <v>2</v>
      </c>
    </row>
    <row r="31" spans="1:18" x14ac:dyDescent="0.3">
      <c r="B31" s="21" t="s">
        <v>155</v>
      </c>
      <c r="C31" s="2">
        <v>9</v>
      </c>
      <c r="D31" s="2">
        <v>4</v>
      </c>
      <c r="E31" s="2">
        <v>4</v>
      </c>
      <c r="F31" s="2">
        <v>4</v>
      </c>
      <c r="G31" s="2">
        <v>3</v>
      </c>
      <c r="H31" s="2">
        <v>3</v>
      </c>
      <c r="I31" s="3">
        <v>4</v>
      </c>
      <c r="J31" s="2">
        <v>4</v>
      </c>
      <c r="K31" s="2">
        <v>5</v>
      </c>
      <c r="L31" s="2">
        <v>5</v>
      </c>
      <c r="M31" s="2">
        <v>3</v>
      </c>
      <c r="N31" s="2">
        <v>3</v>
      </c>
      <c r="O31" s="2">
        <v>2</v>
      </c>
      <c r="P31" s="2">
        <v>4</v>
      </c>
      <c r="Q31" s="2">
        <v>4</v>
      </c>
      <c r="R31" s="33">
        <v>3</v>
      </c>
    </row>
    <row r="32" spans="1:18" x14ac:dyDescent="0.3">
      <c r="B32" s="25" t="s">
        <v>164</v>
      </c>
      <c r="C32" s="3">
        <v>23</v>
      </c>
      <c r="D32" s="3">
        <v>1</v>
      </c>
      <c r="E32" s="3">
        <v>4</v>
      </c>
      <c r="F32" s="3">
        <v>4</v>
      </c>
      <c r="G32" s="3">
        <v>3</v>
      </c>
      <c r="H32" s="3">
        <v>3</v>
      </c>
      <c r="I32" s="3">
        <v>4</v>
      </c>
      <c r="J32" s="3">
        <v>4</v>
      </c>
      <c r="K32" s="3">
        <v>3</v>
      </c>
      <c r="L32" s="3">
        <v>3</v>
      </c>
      <c r="M32" s="3">
        <v>2</v>
      </c>
      <c r="N32" s="3">
        <v>2</v>
      </c>
      <c r="O32" s="3">
        <v>5</v>
      </c>
      <c r="P32" s="3">
        <v>4</v>
      </c>
      <c r="Q32" s="3">
        <v>3</v>
      </c>
      <c r="R32" s="34">
        <v>4</v>
      </c>
    </row>
    <row r="33" spans="1:20" x14ac:dyDescent="0.3">
      <c r="B33" s="37" t="s">
        <v>161</v>
      </c>
      <c r="C33" s="2">
        <v>31</v>
      </c>
      <c r="D33" s="2">
        <v>4</v>
      </c>
      <c r="E33" s="2">
        <v>5</v>
      </c>
      <c r="F33" s="2">
        <v>4</v>
      </c>
      <c r="G33" s="2">
        <v>5</v>
      </c>
      <c r="H33" s="2">
        <v>3</v>
      </c>
      <c r="I33" s="3">
        <v>4</v>
      </c>
      <c r="J33" s="2">
        <v>4</v>
      </c>
      <c r="K33" s="2">
        <v>3</v>
      </c>
      <c r="L33" s="2">
        <v>3</v>
      </c>
      <c r="M33" s="2">
        <v>3</v>
      </c>
      <c r="N33" s="2">
        <v>4</v>
      </c>
      <c r="O33" s="2">
        <v>3</v>
      </c>
      <c r="P33" s="2">
        <v>3</v>
      </c>
      <c r="Q33" s="2">
        <v>4</v>
      </c>
      <c r="R33" s="33">
        <v>4</v>
      </c>
    </row>
    <row r="34" spans="1:20" x14ac:dyDescent="0.3">
      <c r="B34" s="37" t="s">
        <v>161</v>
      </c>
      <c r="C34" s="3">
        <v>35</v>
      </c>
      <c r="D34" s="3">
        <v>3</v>
      </c>
      <c r="E34" s="3">
        <v>4</v>
      </c>
      <c r="F34" s="3">
        <v>3</v>
      </c>
      <c r="G34" s="3">
        <v>5</v>
      </c>
      <c r="H34" s="3">
        <v>4</v>
      </c>
      <c r="I34" s="3">
        <v>4</v>
      </c>
      <c r="J34" s="3">
        <v>4</v>
      </c>
      <c r="K34" s="3">
        <v>5</v>
      </c>
      <c r="L34" s="3">
        <v>5</v>
      </c>
      <c r="M34" s="3">
        <v>5</v>
      </c>
      <c r="N34" s="3">
        <v>4</v>
      </c>
      <c r="O34" s="3">
        <v>5</v>
      </c>
      <c r="P34" s="3">
        <v>5</v>
      </c>
      <c r="Q34" s="3">
        <v>5</v>
      </c>
      <c r="R34" s="34">
        <v>5</v>
      </c>
    </row>
    <row r="35" spans="1:20" x14ac:dyDescent="0.3">
      <c r="B35" s="21" t="s">
        <v>163</v>
      </c>
      <c r="C35" s="2">
        <v>36</v>
      </c>
      <c r="D35" s="2">
        <v>2</v>
      </c>
      <c r="E35" s="2">
        <v>5</v>
      </c>
      <c r="F35" s="2">
        <v>5</v>
      </c>
      <c r="G35" s="2">
        <v>5</v>
      </c>
      <c r="H35" s="2">
        <v>5</v>
      </c>
      <c r="I35" s="3">
        <v>4</v>
      </c>
      <c r="J35" s="2">
        <v>5</v>
      </c>
      <c r="K35" s="2">
        <v>1</v>
      </c>
      <c r="L35" s="2">
        <v>3</v>
      </c>
      <c r="M35" s="2">
        <v>4</v>
      </c>
      <c r="N35" s="2">
        <v>3</v>
      </c>
      <c r="O35" s="2">
        <v>4</v>
      </c>
      <c r="P35" s="2">
        <v>5</v>
      </c>
      <c r="Q35" s="2">
        <v>5</v>
      </c>
      <c r="R35" s="33">
        <v>2</v>
      </c>
    </row>
    <row r="36" spans="1:20" x14ac:dyDescent="0.3">
      <c r="C36" s="9" t="s">
        <v>320</v>
      </c>
      <c r="D36" s="16">
        <f>AVERAGE(D33:D34)</f>
        <v>3.5</v>
      </c>
      <c r="E36" s="16">
        <f t="shared" ref="E36:R36" si="6">AVERAGE(E33:E34)</f>
        <v>4.5</v>
      </c>
      <c r="F36" s="16">
        <f t="shared" si="6"/>
        <v>3.5</v>
      </c>
      <c r="G36" s="16">
        <f t="shared" si="6"/>
        <v>5</v>
      </c>
      <c r="H36" s="16">
        <f t="shared" si="6"/>
        <v>3.5</v>
      </c>
      <c r="I36" s="16">
        <f t="shared" si="6"/>
        <v>4</v>
      </c>
      <c r="J36" s="16">
        <f t="shared" si="6"/>
        <v>4</v>
      </c>
      <c r="K36" s="16">
        <f t="shared" si="6"/>
        <v>4</v>
      </c>
      <c r="L36" s="16">
        <f t="shared" si="6"/>
        <v>4</v>
      </c>
      <c r="M36" s="16">
        <f t="shared" si="6"/>
        <v>4</v>
      </c>
      <c r="N36" s="16">
        <f t="shared" si="6"/>
        <v>4</v>
      </c>
      <c r="O36" s="16">
        <f t="shared" si="6"/>
        <v>4</v>
      </c>
      <c r="P36" s="16">
        <f t="shared" si="6"/>
        <v>4</v>
      </c>
      <c r="Q36" s="16">
        <f t="shared" si="6"/>
        <v>4.5</v>
      </c>
      <c r="R36" s="16">
        <f t="shared" si="6"/>
        <v>4.5</v>
      </c>
    </row>
    <row r="37" spans="1:20" x14ac:dyDescent="0.3">
      <c r="C37" s="9" t="s">
        <v>319</v>
      </c>
      <c r="D37" s="16">
        <f>AVERAGE(D29:D35)</f>
        <v>3.1428571428571428</v>
      </c>
      <c r="E37" s="16">
        <f t="shared" ref="E37:R37" si="7">AVERAGE(E29:E35)</f>
        <v>4.4285714285714288</v>
      </c>
      <c r="F37" s="16">
        <f t="shared" si="7"/>
        <v>3.7142857142857144</v>
      </c>
      <c r="G37" s="16">
        <f t="shared" si="7"/>
        <v>4.4285714285714288</v>
      </c>
      <c r="H37" s="16">
        <f t="shared" si="7"/>
        <v>3.5714285714285716</v>
      </c>
      <c r="I37" s="16">
        <f t="shared" si="7"/>
        <v>3.7142857142857144</v>
      </c>
      <c r="J37" s="16">
        <f t="shared" si="7"/>
        <v>4.2857142857142856</v>
      </c>
      <c r="K37" s="16">
        <f t="shared" si="7"/>
        <v>3.7142857142857144</v>
      </c>
      <c r="L37" s="16">
        <f t="shared" si="7"/>
        <v>4</v>
      </c>
      <c r="M37" s="16">
        <f t="shared" si="7"/>
        <v>3.4285714285714284</v>
      </c>
      <c r="N37" s="16">
        <f t="shared" si="7"/>
        <v>3.5714285714285716</v>
      </c>
      <c r="O37" s="16">
        <f t="shared" si="7"/>
        <v>3.4285714285714284</v>
      </c>
      <c r="P37" s="16">
        <f t="shared" si="7"/>
        <v>4.1428571428571432</v>
      </c>
      <c r="Q37" s="16">
        <f t="shared" si="7"/>
        <v>4.4285714285714288</v>
      </c>
      <c r="R37" s="16">
        <f t="shared" si="7"/>
        <v>3</v>
      </c>
    </row>
    <row r="40" spans="1:20" x14ac:dyDescent="0.3">
      <c r="A40" t="s">
        <v>350</v>
      </c>
      <c r="B40" t="s">
        <v>322</v>
      </c>
      <c r="C40" t="s">
        <v>321</v>
      </c>
      <c r="D40" t="s">
        <v>175</v>
      </c>
      <c r="E40" t="s">
        <v>176</v>
      </c>
      <c r="F40" t="s">
        <v>177</v>
      </c>
      <c r="G40" t="s">
        <v>178</v>
      </c>
      <c r="H40" t="s">
        <v>179</v>
      </c>
      <c r="I40" t="s">
        <v>180</v>
      </c>
      <c r="J40" t="s">
        <v>181</v>
      </c>
      <c r="K40" t="s">
        <v>182</v>
      </c>
      <c r="L40" t="s">
        <v>183</v>
      </c>
      <c r="M40" t="s">
        <v>184</v>
      </c>
      <c r="N40" t="s">
        <v>185</v>
      </c>
      <c r="O40" t="s">
        <v>310</v>
      </c>
      <c r="P40" t="s">
        <v>311</v>
      </c>
      <c r="Q40" t="s">
        <v>312</v>
      </c>
      <c r="R40" t="s">
        <v>313</v>
      </c>
    </row>
    <row r="41" spans="1:20" x14ac:dyDescent="0.3">
      <c r="B41" s="36" t="s">
        <v>156</v>
      </c>
      <c r="C41" s="2">
        <v>11</v>
      </c>
      <c r="D41" s="2">
        <v>2</v>
      </c>
      <c r="E41" s="2">
        <v>5</v>
      </c>
      <c r="F41" s="2">
        <v>1</v>
      </c>
      <c r="G41" s="2">
        <v>1</v>
      </c>
      <c r="H41" s="2">
        <v>3</v>
      </c>
      <c r="I41" s="2">
        <v>4</v>
      </c>
      <c r="J41" s="2">
        <v>5</v>
      </c>
      <c r="K41" s="2">
        <v>1</v>
      </c>
      <c r="L41" s="2">
        <v>3</v>
      </c>
      <c r="M41" s="2">
        <v>2</v>
      </c>
      <c r="N41" s="2">
        <v>5</v>
      </c>
      <c r="O41" s="2">
        <v>3</v>
      </c>
      <c r="P41" s="2">
        <v>5</v>
      </c>
      <c r="Q41" s="2">
        <v>5</v>
      </c>
      <c r="R41" s="33">
        <v>3</v>
      </c>
      <c r="S41" s="16"/>
      <c r="T41" s="16"/>
    </row>
    <row r="42" spans="1:20" x14ac:dyDescent="0.3">
      <c r="B42" s="36" t="s">
        <v>156</v>
      </c>
      <c r="C42" s="3">
        <v>15</v>
      </c>
      <c r="D42" s="3">
        <v>2</v>
      </c>
      <c r="E42" s="3">
        <v>4</v>
      </c>
      <c r="F42" s="3">
        <v>4</v>
      </c>
      <c r="G42" s="3">
        <v>4</v>
      </c>
      <c r="H42" s="3">
        <v>4</v>
      </c>
      <c r="I42" s="3">
        <v>5</v>
      </c>
      <c r="J42" s="3">
        <v>5</v>
      </c>
      <c r="K42" s="3">
        <v>4</v>
      </c>
      <c r="L42" s="3">
        <v>5</v>
      </c>
      <c r="M42" s="3">
        <v>3</v>
      </c>
      <c r="N42" s="3">
        <v>4</v>
      </c>
      <c r="O42" s="3">
        <v>4</v>
      </c>
      <c r="P42" s="3">
        <v>3</v>
      </c>
      <c r="Q42" s="3">
        <v>4</v>
      </c>
      <c r="R42" s="34">
        <v>3</v>
      </c>
    </row>
    <row r="43" spans="1:20" x14ac:dyDescent="0.3">
      <c r="B43" s="36" t="s">
        <v>156</v>
      </c>
      <c r="C43" s="2">
        <v>19</v>
      </c>
      <c r="D43" s="2">
        <v>4</v>
      </c>
      <c r="E43" s="2">
        <v>5</v>
      </c>
      <c r="F43" s="2">
        <v>3</v>
      </c>
      <c r="G43" s="2">
        <v>5</v>
      </c>
      <c r="H43" s="2">
        <v>4</v>
      </c>
      <c r="I43" s="2">
        <v>4</v>
      </c>
      <c r="J43" s="2">
        <v>5</v>
      </c>
      <c r="K43" s="2">
        <v>3</v>
      </c>
      <c r="L43" s="2">
        <v>3</v>
      </c>
      <c r="M43" s="2">
        <v>3</v>
      </c>
      <c r="N43" s="2">
        <v>3</v>
      </c>
      <c r="O43" s="2">
        <v>5</v>
      </c>
      <c r="P43" s="2">
        <v>4</v>
      </c>
      <c r="Q43" s="2">
        <v>5</v>
      </c>
      <c r="R43" s="33">
        <v>5</v>
      </c>
    </row>
    <row r="44" spans="1:20" x14ac:dyDescent="0.3">
      <c r="B44" s="20" t="s">
        <v>166</v>
      </c>
      <c r="C44" s="3">
        <v>20</v>
      </c>
      <c r="D44" s="3">
        <v>2</v>
      </c>
      <c r="E44" s="3">
        <v>4</v>
      </c>
      <c r="F44" s="3">
        <v>2</v>
      </c>
      <c r="G44" s="3">
        <v>4</v>
      </c>
      <c r="H44" s="3">
        <v>4</v>
      </c>
      <c r="I44" s="3">
        <v>4</v>
      </c>
      <c r="J44" s="3">
        <v>5</v>
      </c>
      <c r="K44" s="3">
        <v>2</v>
      </c>
      <c r="L44" s="3">
        <v>3</v>
      </c>
      <c r="M44" s="3">
        <v>4</v>
      </c>
      <c r="N44" s="3">
        <v>5</v>
      </c>
      <c r="O44" s="3">
        <v>5</v>
      </c>
      <c r="P44" s="3">
        <v>5</v>
      </c>
      <c r="Q44" s="3">
        <v>4</v>
      </c>
      <c r="R44" s="34">
        <v>4</v>
      </c>
    </row>
    <row r="45" spans="1:20" x14ac:dyDescent="0.3">
      <c r="B45" s="20" t="s">
        <v>165</v>
      </c>
      <c r="C45" s="2">
        <v>29</v>
      </c>
      <c r="D45" s="2">
        <v>2</v>
      </c>
      <c r="E45" s="2">
        <v>5</v>
      </c>
      <c r="F45" s="2">
        <v>3</v>
      </c>
      <c r="G45" s="2">
        <v>5</v>
      </c>
      <c r="H45" s="2">
        <v>3</v>
      </c>
      <c r="I45" s="2">
        <v>4</v>
      </c>
      <c r="J45" s="2">
        <v>4</v>
      </c>
      <c r="K45" s="2">
        <v>2</v>
      </c>
      <c r="L45" s="2">
        <v>4</v>
      </c>
      <c r="M45" s="2">
        <v>5</v>
      </c>
      <c r="N45" s="2">
        <v>4</v>
      </c>
      <c r="O45" s="2">
        <v>3</v>
      </c>
      <c r="P45" s="2">
        <v>3</v>
      </c>
      <c r="Q45" s="2">
        <v>4</v>
      </c>
      <c r="R45" s="33">
        <v>2</v>
      </c>
    </row>
    <row r="46" spans="1:20" x14ac:dyDescent="0.3">
      <c r="B46" s="36" t="s">
        <v>156</v>
      </c>
      <c r="C46" s="3">
        <v>32</v>
      </c>
      <c r="D46" s="3">
        <v>3</v>
      </c>
      <c r="E46" s="3">
        <v>2</v>
      </c>
      <c r="F46" s="3">
        <v>4</v>
      </c>
      <c r="G46" s="3">
        <v>3</v>
      </c>
      <c r="H46" s="3">
        <v>4</v>
      </c>
      <c r="I46" s="3">
        <v>4</v>
      </c>
      <c r="J46" s="3">
        <v>4</v>
      </c>
      <c r="K46" s="3">
        <v>4</v>
      </c>
      <c r="L46" s="3">
        <v>3</v>
      </c>
      <c r="M46" s="3">
        <v>3</v>
      </c>
      <c r="N46" s="3">
        <v>3</v>
      </c>
      <c r="O46" s="3">
        <v>2</v>
      </c>
      <c r="P46" s="3">
        <v>5</v>
      </c>
      <c r="Q46" s="3">
        <v>3</v>
      </c>
      <c r="R46" s="34">
        <v>4</v>
      </c>
    </row>
    <row r="47" spans="1:20" x14ac:dyDescent="0.3">
      <c r="B47" s="36" t="s">
        <v>156</v>
      </c>
      <c r="C47" s="2">
        <v>33</v>
      </c>
      <c r="D47" s="2">
        <v>2</v>
      </c>
      <c r="E47" s="2">
        <v>1</v>
      </c>
      <c r="F47" s="2">
        <v>4</v>
      </c>
      <c r="G47" s="2">
        <v>5</v>
      </c>
      <c r="H47" s="2">
        <v>3</v>
      </c>
      <c r="I47" s="2">
        <v>3</v>
      </c>
      <c r="J47" s="2">
        <v>4</v>
      </c>
      <c r="K47" s="2">
        <v>3</v>
      </c>
      <c r="L47" s="2">
        <v>4</v>
      </c>
      <c r="M47" s="2">
        <v>5</v>
      </c>
      <c r="N47" s="2">
        <v>2</v>
      </c>
      <c r="O47" s="2">
        <v>3</v>
      </c>
      <c r="P47" s="2">
        <v>4</v>
      </c>
      <c r="Q47" s="2">
        <v>3</v>
      </c>
      <c r="R47" s="33">
        <v>5</v>
      </c>
    </row>
    <row r="48" spans="1:20" x14ac:dyDescent="0.3">
      <c r="C48" s="9" t="s">
        <v>320</v>
      </c>
      <c r="D48" s="16">
        <f>AVERAGE(D41:D43,D46:D47)</f>
        <v>2.6</v>
      </c>
      <c r="E48" s="16">
        <f t="shared" ref="E48:R48" si="8">AVERAGE(E41:E43,E46:E47)</f>
        <v>3.4</v>
      </c>
      <c r="F48" s="16">
        <f t="shared" si="8"/>
        <v>3.2</v>
      </c>
      <c r="G48" s="16">
        <f t="shared" si="8"/>
        <v>3.6</v>
      </c>
      <c r="H48" s="16">
        <f t="shared" si="8"/>
        <v>3.6</v>
      </c>
      <c r="I48" s="16">
        <f t="shared" si="8"/>
        <v>4</v>
      </c>
      <c r="J48" s="16">
        <f t="shared" si="8"/>
        <v>4.5999999999999996</v>
      </c>
      <c r="K48" s="16">
        <f t="shared" si="8"/>
        <v>3</v>
      </c>
      <c r="L48" s="16">
        <f t="shared" si="8"/>
        <v>3.6</v>
      </c>
      <c r="M48" s="16">
        <f t="shared" si="8"/>
        <v>3.2</v>
      </c>
      <c r="N48" s="16">
        <f t="shared" si="8"/>
        <v>3.4</v>
      </c>
      <c r="O48" s="16">
        <f t="shared" si="8"/>
        <v>3.4</v>
      </c>
      <c r="P48" s="16">
        <f t="shared" si="8"/>
        <v>4.2</v>
      </c>
      <c r="Q48" s="16">
        <f t="shared" si="8"/>
        <v>4</v>
      </c>
      <c r="R48" s="16">
        <f t="shared" si="8"/>
        <v>4</v>
      </c>
    </row>
    <row r="49" spans="1:18" x14ac:dyDescent="0.3">
      <c r="C49" s="9" t="s">
        <v>319</v>
      </c>
      <c r="D49" s="16">
        <f>AVERAGE(D41:D47)</f>
        <v>2.4285714285714284</v>
      </c>
      <c r="E49" s="16">
        <f t="shared" ref="E49:R49" si="9">AVERAGE(E41:E47)</f>
        <v>3.7142857142857144</v>
      </c>
      <c r="F49" s="16">
        <f t="shared" si="9"/>
        <v>3</v>
      </c>
      <c r="G49" s="16">
        <f t="shared" si="9"/>
        <v>3.8571428571428572</v>
      </c>
      <c r="H49" s="16">
        <f t="shared" si="9"/>
        <v>3.5714285714285716</v>
      </c>
      <c r="I49" s="16">
        <f t="shared" si="9"/>
        <v>4</v>
      </c>
      <c r="J49" s="16">
        <f t="shared" si="9"/>
        <v>4.5714285714285712</v>
      </c>
      <c r="K49" s="16">
        <f t="shared" si="9"/>
        <v>2.7142857142857144</v>
      </c>
      <c r="L49" s="16">
        <f t="shared" si="9"/>
        <v>3.5714285714285716</v>
      </c>
      <c r="M49" s="16">
        <f t="shared" si="9"/>
        <v>3.5714285714285716</v>
      </c>
      <c r="N49" s="16">
        <f t="shared" si="9"/>
        <v>3.7142857142857144</v>
      </c>
      <c r="O49" s="16">
        <f t="shared" si="9"/>
        <v>3.5714285714285716</v>
      </c>
      <c r="P49" s="16">
        <f t="shared" si="9"/>
        <v>4.1428571428571432</v>
      </c>
      <c r="Q49" s="16">
        <f t="shared" si="9"/>
        <v>4</v>
      </c>
      <c r="R49" s="16">
        <f t="shared" si="9"/>
        <v>3.7142857142857144</v>
      </c>
    </row>
    <row r="50" spans="1:18" x14ac:dyDescent="0.3">
      <c r="F50" s="16"/>
    </row>
    <row r="51" spans="1:18" x14ac:dyDescent="0.3">
      <c r="F51" s="16"/>
    </row>
    <row r="52" spans="1:18" x14ac:dyDescent="0.3">
      <c r="A52" t="s">
        <v>351</v>
      </c>
      <c r="B52" t="s">
        <v>322</v>
      </c>
      <c r="C52" t="s">
        <v>321</v>
      </c>
      <c r="D52" t="s">
        <v>175</v>
      </c>
      <c r="E52" t="s">
        <v>176</v>
      </c>
      <c r="F52" t="s">
        <v>177</v>
      </c>
      <c r="G52" t="s">
        <v>178</v>
      </c>
      <c r="H52" t="s">
        <v>179</v>
      </c>
      <c r="I52" t="s">
        <v>180</v>
      </c>
      <c r="J52" t="s">
        <v>181</v>
      </c>
      <c r="K52" t="s">
        <v>182</v>
      </c>
      <c r="L52" t="s">
        <v>183</v>
      </c>
      <c r="M52" t="s">
        <v>184</v>
      </c>
      <c r="N52" t="s">
        <v>185</v>
      </c>
      <c r="O52" t="s">
        <v>310</v>
      </c>
      <c r="P52" t="s">
        <v>311</v>
      </c>
      <c r="Q52" t="s">
        <v>312</v>
      </c>
      <c r="R52" t="s">
        <v>313</v>
      </c>
    </row>
    <row r="53" spans="1:18" x14ac:dyDescent="0.3">
      <c r="B53" s="21" t="s">
        <v>159</v>
      </c>
      <c r="C53" s="2">
        <v>10</v>
      </c>
      <c r="D53" s="2">
        <v>2</v>
      </c>
      <c r="E53" s="2">
        <v>5</v>
      </c>
      <c r="F53" s="2">
        <v>3</v>
      </c>
      <c r="G53" s="2">
        <v>4</v>
      </c>
      <c r="H53" s="2">
        <v>3</v>
      </c>
      <c r="I53" s="2">
        <v>5</v>
      </c>
      <c r="J53" s="2">
        <v>4</v>
      </c>
      <c r="K53" s="2">
        <v>5</v>
      </c>
      <c r="L53" s="2">
        <v>3</v>
      </c>
      <c r="M53" s="2">
        <v>2</v>
      </c>
      <c r="N53" s="2">
        <v>5</v>
      </c>
      <c r="O53" s="2">
        <v>4</v>
      </c>
      <c r="P53" s="2">
        <v>3</v>
      </c>
      <c r="Q53" s="2">
        <v>4</v>
      </c>
      <c r="R53" s="33">
        <v>2</v>
      </c>
    </row>
    <row r="54" spans="1:18" x14ac:dyDescent="0.3">
      <c r="B54" s="37" t="s">
        <v>162</v>
      </c>
      <c r="C54" s="3">
        <v>12</v>
      </c>
      <c r="D54" s="3">
        <v>3</v>
      </c>
      <c r="E54" s="3">
        <v>4</v>
      </c>
      <c r="F54" s="3">
        <v>3</v>
      </c>
      <c r="G54" s="3">
        <v>5</v>
      </c>
      <c r="H54" s="3">
        <v>5</v>
      </c>
      <c r="I54" s="3">
        <v>4</v>
      </c>
      <c r="J54" s="3">
        <v>4</v>
      </c>
      <c r="K54" s="3">
        <v>2</v>
      </c>
      <c r="L54" s="3">
        <v>4</v>
      </c>
      <c r="M54" s="3">
        <v>4</v>
      </c>
      <c r="N54" s="3">
        <v>5</v>
      </c>
      <c r="O54" s="3">
        <v>4</v>
      </c>
      <c r="P54" s="3">
        <v>4</v>
      </c>
      <c r="Q54" s="3">
        <v>5</v>
      </c>
      <c r="R54" s="34">
        <v>2</v>
      </c>
    </row>
    <row r="55" spans="1:18" x14ac:dyDescent="0.3">
      <c r="B55" s="37" t="s">
        <v>162</v>
      </c>
      <c r="C55" s="2">
        <v>17</v>
      </c>
      <c r="D55" s="2">
        <v>1</v>
      </c>
      <c r="E55" s="2">
        <v>4</v>
      </c>
      <c r="F55" s="2">
        <v>2</v>
      </c>
      <c r="G55" s="2">
        <v>5</v>
      </c>
      <c r="H55" s="2">
        <v>3</v>
      </c>
      <c r="I55" s="2">
        <v>4</v>
      </c>
      <c r="J55" s="2">
        <v>3</v>
      </c>
      <c r="K55" s="2">
        <v>2</v>
      </c>
      <c r="L55" s="2">
        <v>2</v>
      </c>
      <c r="M55" s="2">
        <v>2</v>
      </c>
      <c r="N55" s="2">
        <v>4</v>
      </c>
      <c r="O55" s="2">
        <v>4</v>
      </c>
      <c r="P55" s="2">
        <v>5</v>
      </c>
      <c r="Q55" s="2">
        <v>5</v>
      </c>
      <c r="R55" s="33">
        <v>4</v>
      </c>
    </row>
    <row r="56" spans="1:18" x14ac:dyDescent="0.3">
      <c r="C56" s="9" t="s">
        <v>320</v>
      </c>
      <c r="D56" s="16">
        <f>AVERAGE(D54:D55)</f>
        <v>2</v>
      </c>
      <c r="E56" s="16">
        <f t="shared" ref="E56:Q56" si="10">AVERAGE(E54:E55)</f>
        <v>4</v>
      </c>
      <c r="F56" s="16">
        <f t="shared" si="10"/>
        <v>2.5</v>
      </c>
      <c r="G56" s="16">
        <f t="shared" si="10"/>
        <v>5</v>
      </c>
      <c r="H56" s="16">
        <f t="shared" si="10"/>
        <v>4</v>
      </c>
      <c r="I56" s="16">
        <f t="shared" si="10"/>
        <v>4</v>
      </c>
      <c r="J56" s="16">
        <f t="shared" si="10"/>
        <v>3.5</v>
      </c>
      <c r="K56" s="16">
        <f t="shared" si="10"/>
        <v>2</v>
      </c>
      <c r="L56" s="16">
        <f t="shared" si="10"/>
        <v>3</v>
      </c>
      <c r="M56" s="16">
        <f t="shared" si="10"/>
        <v>3</v>
      </c>
      <c r="N56" s="16">
        <f t="shared" si="10"/>
        <v>4.5</v>
      </c>
      <c r="O56" s="16">
        <f t="shared" si="10"/>
        <v>4</v>
      </c>
      <c r="P56" s="16">
        <f t="shared" si="10"/>
        <v>4.5</v>
      </c>
      <c r="Q56" s="16">
        <f t="shared" si="10"/>
        <v>5</v>
      </c>
      <c r="R56" s="16">
        <f>AVERAGE(R54:R55)</f>
        <v>3</v>
      </c>
    </row>
    <row r="57" spans="1:18" x14ac:dyDescent="0.3">
      <c r="C57" s="9" t="s">
        <v>319</v>
      </c>
      <c r="D57" s="16">
        <f>AVERAGE(D53:D55)</f>
        <v>2</v>
      </c>
      <c r="E57" s="16">
        <f t="shared" ref="E57:R57" si="11">AVERAGE(E53:E55)</f>
        <v>4.333333333333333</v>
      </c>
      <c r="F57" s="16">
        <f t="shared" si="11"/>
        <v>2.6666666666666665</v>
      </c>
      <c r="G57" s="16">
        <f t="shared" si="11"/>
        <v>4.666666666666667</v>
      </c>
      <c r="H57" s="16">
        <f t="shared" si="11"/>
        <v>3.6666666666666665</v>
      </c>
      <c r="I57" s="16">
        <f t="shared" si="11"/>
        <v>4.333333333333333</v>
      </c>
      <c r="J57" s="16">
        <f t="shared" si="11"/>
        <v>3.6666666666666665</v>
      </c>
      <c r="K57" s="16">
        <f t="shared" si="11"/>
        <v>3</v>
      </c>
      <c r="L57" s="16">
        <f t="shared" si="11"/>
        <v>3</v>
      </c>
      <c r="M57" s="16">
        <f t="shared" si="11"/>
        <v>2.6666666666666665</v>
      </c>
      <c r="N57" s="16">
        <f t="shared" si="11"/>
        <v>4.666666666666667</v>
      </c>
      <c r="O57" s="16">
        <f t="shared" si="11"/>
        <v>4</v>
      </c>
      <c r="P57" s="16">
        <f>AVERAGE(P53:P55)</f>
        <v>4</v>
      </c>
      <c r="Q57" s="16">
        <f t="shared" si="11"/>
        <v>4.666666666666667</v>
      </c>
      <c r="R57" s="16">
        <f t="shared" si="11"/>
        <v>2.6666666666666665</v>
      </c>
    </row>
    <row r="60" spans="1:18" x14ac:dyDescent="0.3">
      <c r="A60" t="s">
        <v>352</v>
      </c>
      <c r="B60" t="s">
        <v>322</v>
      </c>
      <c r="C60" t="s">
        <v>321</v>
      </c>
      <c r="D60" t="s">
        <v>175</v>
      </c>
      <c r="E60" t="s">
        <v>176</v>
      </c>
      <c r="F60" t="s">
        <v>177</v>
      </c>
      <c r="G60" t="s">
        <v>178</v>
      </c>
      <c r="H60" t="s">
        <v>179</v>
      </c>
      <c r="I60" t="s">
        <v>180</v>
      </c>
      <c r="J60" t="s">
        <v>181</v>
      </c>
      <c r="K60" t="s">
        <v>182</v>
      </c>
      <c r="L60" t="s">
        <v>183</v>
      </c>
      <c r="M60" t="s">
        <v>184</v>
      </c>
      <c r="N60" t="s">
        <v>185</v>
      </c>
      <c r="O60" t="s">
        <v>310</v>
      </c>
      <c r="P60" t="s">
        <v>311</v>
      </c>
      <c r="Q60" t="s">
        <v>312</v>
      </c>
      <c r="R60" t="s">
        <v>313</v>
      </c>
    </row>
    <row r="61" spans="1:18" x14ac:dyDescent="0.3">
      <c r="B61" s="36" t="s">
        <v>152</v>
      </c>
      <c r="C61" s="2">
        <v>16</v>
      </c>
      <c r="D61" s="2">
        <v>3</v>
      </c>
      <c r="E61" s="2">
        <v>4</v>
      </c>
      <c r="F61" s="2">
        <v>3</v>
      </c>
      <c r="G61" s="2">
        <v>5</v>
      </c>
      <c r="H61" s="2">
        <v>5</v>
      </c>
      <c r="I61" s="2">
        <v>4</v>
      </c>
      <c r="J61" s="2">
        <v>5</v>
      </c>
      <c r="K61" s="2">
        <v>5</v>
      </c>
      <c r="L61" s="2">
        <v>3</v>
      </c>
      <c r="M61" s="2">
        <v>2</v>
      </c>
      <c r="N61" s="2">
        <v>3</v>
      </c>
      <c r="O61" s="2">
        <v>5</v>
      </c>
      <c r="P61" s="2">
        <v>4</v>
      </c>
      <c r="Q61" s="2">
        <v>5</v>
      </c>
      <c r="R61" s="33">
        <v>4</v>
      </c>
    </row>
    <row r="62" spans="1:18" x14ac:dyDescent="0.3">
      <c r="B62" s="20" t="s">
        <v>160</v>
      </c>
      <c r="C62" s="3">
        <v>18</v>
      </c>
      <c r="D62" s="3">
        <v>2</v>
      </c>
      <c r="E62" s="3">
        <v>5</v>
      </c>
      <c r="F62" s="3">
        <v>1</v>
      </c>
      <c r="G62" s="3">
        <v>3</v>
      </c>
      <c r="H62" s="3">
        <v>4</v>
      </c>
      <c r="I62" s="3">
        <v>3</v>
      </c>
      <c r="J62" s="3">
        <v>5</v>
      </c>
      <c r="K62" s="3">
        <v>1</v>
      </c>
      <c r="L62" s="3">
        <v>4</v>
      </c>
      <c r="M62" s="3">
        <v>3</v>
      </c>
      <c r="N62" s="3">
        <v>3</v>
      </c>
      <c r="O62" s="3">
        <v>3</v>
      </c>
      <c r="P62" s="3">
        <v>5</v>
      </c>
      <c r="Q62" s="3">
        <v>4</v>
      </c>
      <c r="R62" s="34">
        <v>3</v>
      </c>
    </row>
    <row r="63" spans="1:18" x14ac:dyDescent="0.3">
      <c r="B63" s="20" t="s">
        <v>149</v>
      </c>
      <c r="C63" s="2">
        <v>21</v>
      </c>
      <c r="D63" s="2">
        <v>2</v>
      </c>
      <c r="E63" s="2">
        <v>5</v>
      </c>
      <c r="F63" s="2">
        <v>3</v>
      </c>
      <c r="G63" s="2">
        <v>4</v>
      </c>
      <c r="H63" s="2">
        <v>5</v>
      </c>
      <c r="I63" s="2">
        <v>5</v>
      </c>
      <c r="J63" s="2">
        <v>5</v>
      </c>
      <c r="K63" s="2">
        <v>4</v>
      </c>
      <c r="L63" s="2">
        <v>3</v>
      </c>
      <c r="M63" s="2">
        <v>2</v>
      </c>
      <c r="N63" s="2">
        <v>4</v>
      </c>
      <c r="O63" s="2">
        <v>3</v>
      </c>
      <c r="P63" s="2">
        <v>5</v>
      </c>
      <c r="Q63" s="2">
        <v>4</v>
      </c>
      <c r="R63" s="33">
        <v>4</v>
      </c>
    </row>
    <row r="64" spans="1:18" x14ac:dyDescent="0.3">
      <c r="B64" s="20" t="s">
        <v>167</v>
      </c>
      <c r="C64" s="3">
        <v>24</v>
      </c>
      <c r="D64" s="3">
        <v>2</v>
      </c>
      <c r="E64" s="3">
        <v>3</v>
      </c>
      <c r="F64" s="3">
        <v>3</v>
      </c>
      <c r="G64" s="3">
        <v>4</v>
      </c>
      <c r="H64" s="3">
        <v>3</v>
      </c>
      <c r="I64" s="3">
        <v>2</v>
      </c>
      <c r="J64" s="3">
        <v>4</v>
      </c>
      <c r="K64" s="3">
        <v>4</v>
      </c>
      <c r="L64" s="3">
        <v>4</v>
      </c>
      <c r="M64" s="3">
        <v>2</v>
      </c>
      <c r="N64" s="3">
        <v>2</v>
      </c>
      <c r="O64" s="3">
        <v>4</v>
      </c>
      <c r="P64" s="3">
        <v>3</v>
      </c>
      <c r="Q64" s="3">
        <v>3</v>
      </c>
      <c r="R64" s="34">
        <v>4</v>
      </c>
    </row>
    <row r="65" spans="2:18" x14ac:dyDescent="0.3">
      <c r="B65" s="36" t="s">
        <v>152</v>
      </c>
      <c r="C65" s="2">
        <v>30</v>
      </c>
      <c r="D65" s="2">
        <v>2</v>
      </c>
      <c r="E65" s="2">
        <v>3</v>
      </c>
      <c r="F65" s="2">
        <v>4</v>
      </c>
      <c r="G65" s="2">
        <v>4</v>
      </c>
      <c r="H65" s="2">
        <v>3</v>
      </c>
      <c r="I65" s="2">
        <v>4</v>
      </c>
      <c r="J65" s="2">
        <v>5</v>
      </c>
      <c r="K65" s="2">
        <v>4</v>
      </c>
      <c r="L65" s="2">
        <v>5</v>
      </c>
      <c r="M65" s="2">
        <v>3</v>
      </c>
      <c r="N65" s="2">
        <v>3</v>
      </c>
      <c r="O65" s="2">
        <v>4</v>
      </c>
      <c r="P65" s="2">
        <v>4</v>
      </c>
      <c r="Q65" s="2">
        <v>4</v>
      </c>
      <c r="R65" s="33">
        <v>4</v>
      </c>
    </row>
    <row r="66" spans="2:18" x14ac:dyDescent="0.3">
      <c r="C66" s="9" t="s">
        <v>320</v>
      </c>
      <c r="D66" s="16">
        <f>AVERAGE(D61,D65)</f>
        <v>2.5</v>
      </c>
      <c r="E66" s="16">
        <f t="shared" ref="E66:R66" si="12">AVERAGE(E61,E65)</f>
        <v>3.5</v>
      </c>
      <c r="F66" s="16">
        <f t="shared" si="12"/>
        <v>3.5</v>
      </c>
      <c r="G66" s="16">
        <f t="shared" si="12"/>
        <v>4.5</v>
      </c>
      <c r="H66" s="16">
        <f t="shared" si="12"/>
        <v>4</v>
      </c>
      <c r="I66" s="16">
        <f t="shared" si="12"/>
        <v>4</v>
      </c>
      <c r="J66" s="16">
        <f t="shared" si="12"/>
        <v>5</v>
      </c>
      <c r="K66" s="16">
        <f t="shared" si="12"/>
        <v>4.5</v>
      </c>
      <c r="L66" s="16">
        <f t="shared" si="12"/>
        <v>4</v>
      </c>
      <c r="M66" s="16">
        <f t="shared" si="12"/>
        <v>2.5</v>
      </c>
      <c r="N66" s="16">
        <f t="shared" si="12"/>
        <v>3</v>
      </c>
      <c r="O66" s="16">
        <f t="shared" si="12"/>
        <v>4.5</v>
      </c>
      <c r="P66" s="16">
        <f t="shared" si="12"/>
        <v>4</v>
      </c>
      <c r="Q66" s="16">
        <f t="shared" si="12"/>
        <v>4.5</v>
      </c>
      <c r="R66" s="16">
        <f t="shared" si="12"/>
        <v>4</v>
      </c>
    </row>
    <row r="67" spans="2:18" x14ac:dyDescent="0.3">
      <c r="C67" s="9" t="s">
        <v>319</v>
      </c>
      <c r="D67" s="16">
        <f>AVERAGE(D61:D65)</f>
        <v>2.2000000000000002</v>
      </c>
      <c r="E67" s="16">
        <f t="shared" ref="E67:R67" si="13">AVERAGE(E61:E65)</f>
        <v>4</v>
      </c>
      <c r="F67" s="16">
        <f t="shared" si="13"/>
        <v>2.8</v>
      </c>
      <c r="G67" s="16">
        <f t="shared" si="13"/>
        <v>4</v>
      </c>
      <c r="H67" s="16">
        <f t="shared" si="13"/>
        <v>4</v>
      </c>
      <c r="I67" s="16">
        <f t="shared" si="13"/>
        <v>3.6</v>
      </c>
      <c r="J67" s="16">
        <f t="shared" si="13"/>
        <v>4.8</v>
      </c>
      <c r="K67" s="16">
        <f t="shared" si="13"/>
        <v>3.6</v>
      </c>
      <c r="L67" s="16">
        <f t="shared" si="13"/>
        <v>3.8</v>
      </c>
      <c r="M67" s="16">
        <f t="shared" si="13"/>
        <v>2.4</v>
      </c>
      <c r="N67" s="16">
        <f t="shared" si="13"/>
        <v>3</v>
      </c>
      <c r="O67" s="16">
        <f t="shared" si="13"/>
        <v>3.8</v>
      </c>
      <c r="P67" s="16">
        <f t="shared" si="13"/>
        <v>4.2</v>
      </c>
      <c r="Q67" s="16">
        <f t="shared" si="13"/>
        <v>4</v>
      </c>
      <c r="R67" s="16">
        <f t="shared" si="13"/>
        <v>3.8</v>
      </c>
    </row>
    <row r="70" spans="2:18" x14ac:dyDescent="0.3">
      <c r="B70" s="9" t="s">
        <v>327</v>
      </c>
    </row>
  </sheetData>
  <mergeCells count="1">
    <mergeCell ref="A1:S1"/>
  </mergeCells>
  <phoneticPr fontId="10" type="noConversion"/>
  <pageMargins left="0.7" right="0.7" top="0.75" bottom="0.75" header="0.3" footer="0.3"/>
  <pageSetup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8C128-9D35-4D28-BDF1-8BF9940F860F}">
  <dimension ref="B1:K393"/>
  <sheetViews>
    <sheetView topLeftCell="D1" zoomScale="120" zoomScaleNormal="120" workbookViewId="0">
      <pane ySplit="3" topLeftCell="A13" activePane="bottomLeft" state="frozen"/>
      <selection pane="bottomLeft" activeCell="L7" sqref="L7"/>
    </sheetView>
  </sheetViews>
  <sheetFormatPr defaultRowHeight="14.4" x14ac:dyDescent="0.3"/>
  <cols>
    <col min="2" max="2" width="14.109375" bestFit="1" customWidth="1"/>
    <col min="3" max="3" width="14.109375" customWidth="1"/>
    <col min="4" max="4" width="21" bestFit="1" customWidth="1"/>
    <col min="5" max="5" width="21.33203125" bestFit="1" customWidth="1"/>
    <col min="6" max="6" width="16.109375" bestFit="1" customWidth="1"/>
    <col min="7" max="7" width="9.44140625" bestFit="1" customWidth="1"/>
    <col min="12" max="12" width="11" bestFit="1" customWidth="1"/>
  </cols>
  <sheetData>
    <row r="1" spans="2:11" ht="15.6" x14ac:dyDescent="0.3">
      <c r="B1" s="75" t="s">
        <v>331</v>
      </c>
      <c r="C1" s="75"/>
      <c r="D1" s="75"/>
      <c r="E1" s="75"/>
      <c r="F1" s="75"/>
      <c r="G1" s="75"/>
    </row>
    <row r="3" spans="2:11" x14ac:dyDescent="0.3">
      <c r="B3" t="s">
        <v>233</v>
      </c>
      <c r="C3" t="s">
        <v>207</v>
      </c>
      <c r="D3" t="s">
        <v>216</v>
      </c>
      <c r="E3" t="s">
        <v>196</v>
      </c>
      <c r="F3" t="s">
        <v>195</v>
      </c>
    </row>
    <row r="4" spans="2:11" x14ac:dyDescent="0.3">
      <c r="B4">
        <v>712</v>
      </c>
      <c r="C4" t="s">
        <v>197</v>
      </c>
      <c r="D4">
        <v>4</v>
      </c>
      <c r="E4" t="s">
        <v>198</v>
      </c>
      <c r="F4" t="s">
        <v>198</v>
      </c>
    </row>
    <row r="5" spans="2:11" x14ac:dyDescent="0.3">
      <c r="B5">
        <v>264</v>
      </c>
      <c r="C5" t="s">
        <v>199</v>
      </c>
      <c r="D5">
        <v>3</v>
      </c>
      <c r="E5" t="s">
        <v>198</v>
      </c>
      <c r="F5" t="s">
        <v>198</v>
      </c>
      <c r="I5" t="s">
        <v>323</v>
      </c>
      <c r="J5" t="s">
        <v>325</v>
      </c>
    </row>
    <row r="6" spans="2:11" x14ac:dyDescent="0.3">
      <c r="B6">
        <v>480</v>
      </c>
      <c r="C6" t="s">
        <v>200</v>
      </c>
      <c r="D6">
        <v>3</v>
      </c>
      <c r="E6" t="s">
        <v>198</v>
      </c>
      <c r="F6" t="s">
        <v>201</v>
      </c>
      <c r="I6">
        <v>1</v>
      </c>
      <c r="J6">
        <v>15</v>
      </c>
      <c r="K6" s="39">
        <f>J6/SUM($J$6:$J$10)</f>
        <v>3.968253968253968E-2</v>
      </c>
    </row>
    <row r="7" spans="2:11" x14ac:dyDescent="0.3">
      <c r="B7">
        <v>73</v>
      </c>
      <c r="C7" t="s">
        <v>202</v>
      </c>
      <c r="D7">
        <v>5</v>
      </c>
      <c r="E7" t="s">
        <v>198</v>
      </c>
      <c r="F7" t="s">
        <v>198</v>
      </c>
      <c r="I7">
        <v>2</v>
      </c>
      <c r="J7">
        <v>17</v>
      </c>
      <c r="K7" s="39">
        <f>J7/SUM($J$6:$J$10)</f>
        <v>4.4973544973544971E-2</v>
      </c>
    </row>
    <row r="8" spans="2:11" x14ac:dyDescent="0.3">
      <c r="B8">
        <v>946</v>
      </c>
      <c r="C8" t="s">
        <v>203</v>
      </c>
      <c r="D8">
        <v>3</v>
      </c>
      <c r="E8" t="s">
        <v>198</v>
      </c>
      <c r="F8" t="s">
        <v>201</v>
      </c>
      <c r="I8">
        <v>3</v>
      </c>
      <c r="J8">
        <v>66</v>
      </c>
      <c r="K8" s="39">
        <f>J8/SUM($J$6:$J$10)</f>
        <v>0.17460317460317459</v>
      </c>
    </row>
    <row r="9" spans="2:11" x14ac:dyDescent="0.3">
      <c r="B9">
        <v>606</v>
      </c>
      <c r="C9" t="s">
        <v>204</v>
      </c>
      <c r="D9">
        <v>4</v>
      </c>
      <c r="E9" t="s">
        <v>198</v>
      </c>
      <c r="F9" t="s">
        <v>198</v>
      </c>
      <c r="I9">
        <v>4</v>
      </c>
      <c r="J9">
        <v>137</v>
      </c>
      <c r="K9" s="39">
        <f>J9/SUM($J$6:$J$10)</f>
        <v>0.36243386243386244</v>
      </c>
    </row>
    <row r="10" spans="2:11" x14ac:dyDescent="0.3">
      <c r="B10">
        <v>159</v>
      </c>
      <c r="C10" t="s">
        <v>232</v>
      </c>
      <c r="D10">
        <v>5</v>
      </c>
      <c r="E10" t="s">
        <v>198</v>
      </c>
      <c r="F10" t="s">
        <v>198</v>
      </c>
      <c r="I10">
        <v>5</v>
      </c>
      <c r="J10">
        <v>143</v>
      </c>
      <c r="K10" s="39">
        <f>J10/SUM($J$6:$J$10)</f>
        <v>0.37830687830687831</v>
      </c>
    </row>
    <row r="11" spans="2:11" x14ac:dyDescent="0.3">
      <c r="B11">
        <v>471</v>
      </c>
      <c r="C11" t="s">
        <v>205</v>
      </c>
      <c r="D11">
        <v>4</v>
      </c>
      <c r="E11" t="s">
        <v>201</v>
      </c>
    </row>
    <row r="12" spans="2:11" x14ac:dyDescent="0.3">
      <c r="B12">
        <v>40</v>
      </c>
      <c r="C12" t="s">
        <v>231</v>
      </c>
      <c r="D12">
        <v>3</v>
      </c>
      <c r="E12" t="s">
        <v>201</v>
      </c>
    </row>
    <row r="13" spans="2:11" x14ac:dyDescent="0.3">
      <c r="B13">
        <v>928</v>
      </c>
      <c r="C13" t="s">
        <v>206</v>
      </c>
      <c r="D13">
        <v>4</v>
      </c>
      <c r="E13" t="s">
        <v>201</v>
      </c>
    </row>
    <row r="14" spans="2:11" x14ac:dyDescent="0.3">
      <c r="B14" s="1">
        <v>480</v>
      </c>
      <c r="C14" s="1" t="s">
        <v>200</v>
      </c>
      <c r="D14">
        <v>5</v>
      </c>
      <c r="E14" t="s">
        <v>198</v>
      </c>
    </row>
    <row r="15" spans="2:11" x14ac:dyDescent="0.3">
      <c r="B15" s="1">
        <v>70</v>
      </c>
      <c r="C15" s="1" t="s">
        <v>208</v>
      </c>
      <c r="D15">
        <v>5</v>
      </c>
      <c r="E15" t="s">
        <v>198</v>
      </c>
    </row>
    <row r="16" spans="2:11" x14ac:dyDescent="0.3">
      <c r="B16" s="1">
        <v>999</v>
      </c>
      <c r="C16" s="1" t="s">
        <v>230</v>
      </c>
      <c r="D16">
        <v>2</v>
      </c>
      <c r="E16" t="s">
        <v>198</v>
      </c>
    </row>
    <row r="17" spans="2:6" x14ac:dyDescent="0.3">
      <c r="B17" s="1">
        <v>780</v>
      </c>
      <c r="C17" s="1" t="s">
        <v>209</v>
      </c>
      <c r="D17">
        <v>5</v>
      </c>
      <c r="E17" t="s">
        <v>198</v>
      </c>
    </row>
    <row r="18" spans="2:6" x14ac:dyDescent="0.3">
      <c r="B18" s="1">
        <v>771</v>
      </c>
      <c r="C18" s="1" t="s">
        <v>210</v>
      </c>
      <c r="D18">
        <v>4</v>
      </c>
      <c r="E18" t="s">
        <v>198</v>
      </c>
    </row>
    <row r="19" spans="2:6" x14ac:dyDescent="0.3">
      <c r="B19" s="1">
        <v>773</v>
      </c>
      <c r="C19" s="1" t="s">
        <v>211</v>
      </c>
      <c r="D19">
        <v>3</v>
      </c>
      <c r="E19" t="s">
        <v>198</v>
      </c>
    </row>
    <row r="20" spans="2:6" x14ac:dyDescent="0.3">
      <c r="B20">
        <v>618</v>
      </c>
      <c r="C20" t="s">
        <v>219</v>
      </c>
      <c r="D20">
        <v>3</v>
      </c>
      <c r="E20" t="s">
        <v>201</v>
      </c>
    </row>
    <row r="21" spans="2:6" x14ac:dyDescent="0.3">
      <c r="B21">
        <v>689</v>
      </c>
      <c r="C21" t="s">
        <v>225</v>
      </c>
      <c r="D21">
        <v>1</v>
      </c>
      <c r="E21" t="s">
        <v>201</v>
      </c>
    </row>
    <row r="22" spans="2:6" x14ac:dyDescent="0.3">
      <c r="B22">
        <v>938</v>
      </c>
      <c r="C22" t="s">
        <v>220</v>
      </c>
      <c r="D22">
        <v>3</v>
      </c>
      <c r="E22" t="s">
        <v>198</v>
      </c>
      <c r="F22" t="s">
        <v>198</v>
      </c>
    </row>
    <row r="23" spans="2:6" x14ac:dyDescent="0.3">
      <c r="B23">
        <v>694</v>
      </c>
      <c r="C23" t="s">
        <v>224</v>
      </c>
      <c r="D23">
        <v>2</v>
      </c>
      <c r="E23" t="s">
        <v>201</v>
      </c>
    </row>
    <row r="24" spans="2:6" x14ac:dyDescent="0.3">
      <c r="B24">
        <v>654</v>
      </c>
      <c r="C24" t="s">
        <v>223</v>
      </c>
      <c r="D24">
        <v>2</v>
      </c>
      <c r="E24" t="s">
        <v>198</v>
      </c>
      <c r="F24" t="s">
        <v>201</v>
      </c>
    </row>
    <row r="25" spans="2:6" x14ac:dyDescent="0.3">
      <c r="B25">
        <v>748</v>
      </c>
      <c r="C25" t="s">
        <v>222</v>
      </c>
      <c r="D25">
        <v>5</v>
      </c>
      <c r="E25" t="s">
        <v>201</v>
      </c>
    </row>
    <row r="26" spans="2:6" x14ac:dyDescent="0.3">
      <c r="B26">
        <v>298</v>
      </c>
      <c r="C26" t="s">
        <v>234</v>
      </c>
      <c r="D26">
        <v>4</v>
      </c>
      <c r="E26" t="s">
        <v>201</v>
      </c>
    </row>
    <row r="27" spans="2:6" x14ac:dyDescent="0.3">
      <c r="B27">
        <v>686</v>
      </c>
      <c r="C27" t="s">
        <v>235</v>
      </c>
      <c r="D27">
        <v>4</v>
      </c>
      <c r="E27" t="s">
        <v>198</v>
      </c>
      <c r="F27" t="s">
        <v>198</v>
      </c>
    </row>
    <row r="28" spans="2:6" x14ac:dyDescent="0.3">
      <c r="B28">
        <v>780</v>
      </c>
      <c r="C28" t="s">
        <v>209</v>
      </c>
      <c r="D28">
        <v>4</v>
      </c>
      <c r="E28" t="s">
        <v>198</v>
      </c>
      <c r="F28" t="s">
        <v>201</v>
      </c>
    </row>
    <row r="29" spans="2:6" x14ac:dyDescent="0.3">
      <c r="B29">
        <v>771</v>
      </c>
      <c r="C29" t="s">
        <v>210</v>
      </c>
      <c r="D29">
        <v>5</v>
      </c>
      <c r="E29" t="s">
        <v>198</v>
      </c>
      <c r="F29" t="s">
        <v>198</v>
      </c>
    </row>
    <row r="30" spans="2:6" x14ac:dyDescent="0.3">
      <c r="B30">
        <v>773</v>
      </c>
      <c r="C30" t="s">
        <v>211</v>
      </c>
      <c r="D30">
        <v>4</v>
      </c>
      <c r="E30" t="s">
        <v>198</v>
      </c>
      <c r="F30" t="s">
        <v>201</v>
      </c>
    </row>
    <row r="31" spans="2:6" x14ac:dyDescent="0.3">
      <c r="B31">
        <v>770</v>
      </c>
      <c r="C31" t="s">
        <v>221</v>
      </c>
      <c r="D31">
        <v>5</v>
      </c>
      <c r="E31" t="s">
        <v>198</v>
      </c>
      <c r="F31" t="s">
        <v>198</v>
      </c>
    </row>
    <row r="32" spans="2:6" x14ac:dyDescent="0.3">
      <c r="B32">
        <v>712</v>
      </c>
      <c r="C32" t="s">
        <v>197</v>
      </c>
      <c r="D32">
        <v>4</v>
      </c>
      <c r="E32" t="s">
        <v>198</v>
      </c>
      <c r="F32" t="s">
        <v>198</v>
      </c>
    </row>
    <row r="33" spans="2:6" x14ac:dyDescent="0.3">
      <c r="B33">
        <v>471</v>
      </c>
      <c r="C33" t="s">
        <v>205</v>
      </c>
      <c r="D33">
        <v>5</v>
      </c>
      <c r="E33" t="s">
        <v>198</v>
      </c>
      <c r="F33" t="s">
        <v>198</v>
      </c>
    </row>
    <row r="34" spans="2:6" x14ac:dyDescent="0.3">
      <c r="B34">
        <v>264</v>
      </c>
      <c r="C34" t="s">
        <v>199</v>
      </c>
      <c r="D34">
        <v>5</v>
      </c>
      <c r="E34" t="s">
        <v>198</v>
      </c>
      <c r="F34" t="s">
        <v>198</v>
      </c>
    </row>
    <row r="35" spans="2:6" x14ac:dyDescent="0.3">
      <c r="B35">
        <v>480</v>
      </c>
      <c r="C35" t="s">
        <v>200</v>
      </c>
      <c r="D35">
        <v>4</v>
      </c>
      <c r="E35" t="s">
        <v>198</v>
      </c>
      <c r="F35" t="s">
        <v>198</v>
      </c>
    </row>
    <row r="36" spans="2:6" x14ac:dyDescent="0.3">
      <c r="B36">
        <v>73</v>
      </c>
      <c r="C36" t="s">
        <v>202</v>
      </c>
      <c r="D36">
        <v>4</v>
      </c>
      <c r="E36" t="s">
        <v>198</v>
      </c>
      <c r="F36" t="s">
        <v>198</v>
      </c>
    </row>
    <row r="37" spans="2:6" x14ac:dyDescent="0.3">
      <c r="B37">
        <v>159</v>
      </c>
      <c r="C37" t="s">
        <v>232</v>
      </c>
      <c r="D37">
        <v>4</v>
      </c>
      <c r="E37" t="s">
        <v>198</v>
      </c>
      <c r="F37" t="s">
        <v>198</v>
      </c>
    </row>
    <row r="38" spans="2:6" x14ac:dyDescent="0.3">
      <c r="B38">
        <v>848</v>
      </c>
      <c r="C38" t="s">
        <v>213</v>
      </c>
      <c r="D38">
        <v>5</v>
      </c>
      <c r="E38" t="s">
        <v>198</v>
      </c>
      <c r="F38" t="s">
        <v>198</v>
      </c>
    </row>
    <row r="39" spans="2:6" x14ac:dyDescent="0.3">
      <c r="B39">
        <v>843</v>
      </c>
      <c r="C39" t="s">
        <v>214</v>
      </c>
      <c r="D39">
        <v>5</v>
      </c>
      <c r="E39" t="s">
        <v>198</v>
      </c>
      <c r="F39" t="s">
        <v>198</v>
      </c>
    </row>
    <row r="40" spans="2:6" x14ac:dyDescent="0.3">
      <c r="B40">
        <v>519</v>
      </c>
      <c r="C40" t="s">
        <v>229</v>
      </c>
      <c r="D40">
        <v>4</v>
      </c>
      <c r="E40" t="s">
        <v>198</v>
      </c>
      <c r="F40" t="s">
        <v>198</v>
      </c>
    </row>
    <row r="41" spans="2:6" x14ac:dyDescent="0.3">
      <c r="B41">
        <v>946</v>
      </c>
      <c r="C41" t="s">
        <v>203</v>
      </c>
      <c r="D41">
        <v>4</v>
      </c>
      <c r="E41" t="s">
        <v>201</v>
      </c>
    </row>
    <row r="42" spans="2:6" x14ac:dyDescent="0.3">
      <c r="B42">
        <v>606</v>
      </c>
      <c r="C42" t="s">
        <v>204</v>
      </c>
      <c r="D42">
        <v>5</v>
      </c>
      <c r="E42" t="s">
        <v>201</v>
      </c>
    </row>
    <row r="43" spans="2:6" x14ac:dyDescent="0.3">
      <c r="B43">
        <v>712</v>
      </c>
      <c r="C43" t="s">
        <v>197</v>
      </c>
      <c r="D43">
        <v>5</v>
      </c>
      <c r="E43" t="s">
        <v>198</v>
      </c>
      <c r="F43" t="s">
        <v>198</v>
      </c>
    </row>
    <row r="44" spans="2:6" x14ac:dyDescent="0.3">
      <c r="B44">
        <v>471</v>
      </c>
      <c r="C44" t="s">
        <v>205</v>
      </c>
      <c r="D44">
        <v>5</v>
      </c>
      <c r="E44" t="s">
        <v>198</v>
      </c>
      <c r="F44" t="s">
        <v>198</v>
      </c>
    </row>
    <row r="45" spans="2:6" x14ac:dyDescent="0.3">
      <c r="B45">
        <v>264</v>
      </c>
      <c r="C45" t="s">
        <v>199</v>
      </c>
      <c r="D45">
        <v>4</v>
      </c>
      <c r="E45" t="s">
        <v>198</v>
      </c>
      <c r="F45" t="s">
        <v>198</v>
      </c>
    </row>
    <row r="46" spans="2:6" x14ac:dyDescent="0.3">
      <c r="B46">
        <v>480</v>
      </c>
      <c r="C46" t="s">
        <v>200</v>
      </c>
      <c r="D46">
        <v>4</v>
      </c>
      <c r="E46" t="s">
        <v>198</v>
      </c>
      <c r="F46" t="s">
        <v>201</v>
      </c>
    </row>
    <row r="47" spans="2:6" x14ac:dyDescent="0.3">
      <c r="B47">
        <v>73</v>
      </c>
      <c r="C47" t="s">
        <v>202</v>
      </c>
      <c r="D47">
        <v>4</v>
      </c>
      <c r="E47" t="s">
        <v>198</v>
      </c>
      <c r="F47" t="s">
        <v>201</v>
      </c>
    </row>
    <row r="48" spans="2:6" x14ac:dyDescent="0.3">
      <c r="B48">
        <v>946</v>
      </c>
      <c r="C48" t="s">
        <v>203</v>
      </c>
      <c r="D48">
        <v>4</v>
      </c>
      <c r="E48" t="s">
        <v>198</v>
      </c>
      <c r="F48" t="s">
        <v>201</v>
      </c>
    </row>
    <row r="49" spans="2:6" x14ac:dyDescent="0.3">
      <c r="B49">
        <v>606</v>
      </c>
      <c r="C49" t="s">
        <v>204</v>
      </c>
      <c r="D49">
        <v>4</v>
      </c>
      <c r="E49" t="s">
        <v>198</v>
      </c>
      <c r="F49" t="s">
        <v>201</v>
      </c>
    </row>
    <row r="50" spans="2:6" x14ac:dyDescent="0.3">
      <c r="B50">
        <v>848</v>
      </c>
      <c r="C50" t="s">
        <v>213</v>
      </c>
      <c r="D50">
        <v>5</v>
      </c>
      <c r="E50" t="s">
        <v>198</v>
      </c>
      <c r="F50" t="s">
        <v>198</v>
      </c>
    </row>
    <row r="51" spans="2:6" x14ac:dyDescent="0.3">
      <c r="B51">
        <v>843</v>
      </c>
      <c r="C51" t="s">
        <v>214</v>
      </c>
      <c r="D51">
        <v>4</v>
      </c>
      <c r="E51" t="s">
        <v>198</v>
      </c>
      <c r="F51" t="s">
        <v>198</v>
      </c>
    </row>
    <row r="52" spans="2:6" x14ac:dyDescent="0.3">
      <c r="B52">
        <v>159</v>
      </c>
      <c r="C52" t="s">
        <v>232</v>
      </c>
      <c r="D52">
        <v>1</v>
      </c>
      <c r="E52" t="s">
        <v>201</v>
      </c>
    </row>
    <row r="53" spans="2:6" x14ac:dyDescent="0.3">
      <c r="B53">
        <v>890</v>
      </c>
      <c r="C53" t="s">
        <v>217</v>
      </c>
      <c r="D53">
        <v>5</v>
      </c>
      <c r="E53" t="s">
        <v>201</v>
      </c>
    </row>
    <row r="54" spans="2:6" x14ac:dyDescent="0.3">
      <c r="B54">
        <v>712</v>
      </c>
      <c r="C54" t="s">
        <v>197</v>
      </c>
      <c r="D54">
        <v>4</v>
      </c>
      <c r="E54" t="s">
        <v>198</v>
      </c>
      <c r="F54" t="s">
        <v>198</v>
      </c>
    </row>
    <row r="55" spans="2:6" x14ac:dyDescent="0.3">
      <c r="B55">
        <v>471</v>
      </c>
      <c r="C55" t="s">
        <v>205</v>
      </c>
      <c r="D55">
        <v>3</v>
      </c>
      <c r="E55" t="s">
        <v>198</v>
      </c>
      <c r="F55" t="s">
        <v>201</v>
      </c>
    </row>
    <row r="56" spans="2:6" x14ac:dyDescent="0.3">
      <c r="B56">
        <v>264</v>
      </c>
      <c r="C56" t="s">
        <v>199</v>
      </c>
      <c r="D56">
        <v>4</v>
      </c>
      <c r="E56" t="s">
        <v>198</v>
      </c>
      <c r="F56" t="s">
        <v>201</v>
      </c>
    </row>
    <row r="57" spans="2:6" x14ac:dyDescent="0.3">
      <c r="B57">
        <v>73</v>
      </c>
      <c r="C57" t="s">
        <v>202</v>
      </c>
      <c r="D57">
        <v>4</v>
      </c>
      <c r="E57" t="s">
        <v>198</v>
      </c>
      <c r="F57" t="s">
        <v>198</v>
      </c>
    </row>
    <row r="58" spans="2:6" x14ac:dyDescent="0.3">
      <c r="B58">
        <v>606</v>
      </c>
      <c r="C58" t="s">
        <v>204</v>
      </c>
      <c r="D58">
        <v>4</v>
      </c>
      <c r="E58" t="s">
        <v>198</v>
      </c>
      <c r="F58" t="s">
        <v>198</v>
      </c>
    </row>
    <row r="59" spans="2:6" x14ac:dyDescent="0.3">
      <c r="B59">
        <v>848</v>
      </c>
      <c r="C59" t="s">
        <v>213</v>
      </c>
      <c r="D59">
        <v>5</v>
      </c>
      <c r="E59" t="s">
        <v>198</v>
      </c>
      <c r="F59" t="s">
        <v>198</v>
      </c>
    </row>
    <row r="60" spans="2:6" x14ac:dyDescent="0.3">
      <c r="B60">
        <v>843</v>
      </c>
      <c r="C60" t="s">
        <v>214</v>
      </c>
      <c r="D60">
        <v>4</v>
      </c>
      <c r="E60" t="s">
        <v>198</v>
      </c>
      <c r="F60" t="s">
        <v>198</v>
      </c>
    </row>
    <row r="61" spans="2:6" x14ac:dyDescent="0.3">
      <c r="B61">
        <v>480</v>
      </c>
      <c r="C61" t="s">
        <v>200</v>
      </c>
      <c r="D61">
        <v>4</v>
      </c>
      <c r="E61" t="s">
        <v>201</v>
      </c>
    </row>
    <row r="62" spans="2:6" x14ac:dyDescent="0.3">
      <c r="B62">
        <v>946</v>
      </c>
      <c r="C62" t="s">
        <v>203</v>
      </c>
      <c r="D62">
        <v>5</v>
      </c>
      <c r="E62" t="s">
        <v>201</v>
      </c>
    </row>
    <row r="63" spans="2:6" x14ac:dyDescent="0.3">
      <c r="B63">
        <v>159</v>
      </c>
      <c r="C63" t="s">
        <v>232</v>
      </c>
      <c r="D63">
        <v>4</v>
      </c>
      <c r="E63" t="s">
        <v>201</v>
      </c>
    </row>
    <row r="64" spans="2:6" x14ac:dyDescent="0.3">
      <c r="B64">
        <v>890</v>
      </c>
      <c r="C64" t="s">
        <v>217</v>
      </c>
      <c r="D64">
        <v>5</v>
      </c>
      <c r="E64" t="s">
        <v>201</v>
      </c>
    </row>
    <row r="65" spans="2:6" x14ac:dyDescent="0.3">
      <c r="B65">
        <v>712</v>
      </c>
      <c r="C65" t="s">
        <v>197</v>
      </c>
      <c r="D65">
        <v>4</v>
      </c>
      <c r="E65" t="s">
        <v>198</v>
      </c>
      <c r="F65" t="s">
        <v>198</v>
      </c>
    </row>
    <row r="66" spans="2:6" x14ac:dyDescent="0.3">
      <c r="B66">
        <v>471</v>
      </c>
      <c r="C66" t="s">
        <v>205</v>
      </c>
      <c r="D66">
        <v>5</v>
      </c>
      <c r="E66" t="s">
        <v>201</v>
      </c>
    </row>
    <row r="67" spans="2:6" x14ac:dyDescent="0.3">
      <c r="B67">
        <v>73</v>
      </c>
      <c r="C67" t="s">
        <v>202</v>
      </c>
      <c r="D67">
        <v>5</v>
      </c>
      <c r="E67" t="s">
        <v>198</v>
      </c>
      <c r="F67" t="s">
        <v>198</v>
      </c>
    </row>
    <row r="68" spans="2:6" x14ac:dyDescent="0.3">
      <c r="B68">
        <v>946</v>
      </c>
      <c r="C68" t="s">
        <v>203</v>
      </c>
      <c r="D68">
        <v>3</v>
      </c>
      <c r="E68" t="s">
        <v>198</v>
      </c>
      <c r="F68" t="s">
        <v>201</v>
      </c>
    </row>
    <row r="69" spans="2:6" x14ac:dyDescent="0.3">
      <c r="B69">
        <v>264</v>
      </c>
      <c r="C69" t="s">
        <v>199</v>
      </c>
      <c r="D69">
        <v>2</v>
      </c>
      <c r="E69" t="s">
        <v>198</v>
      </c>
      <c r="F69" t="s">
        <v>201</v>
      </c>
    </row>
    <row r="70" spans="2:6" x14ac:dyDescent="0.3">
      <c r="B70">
        <v>480</v>
      </c>
      <c r="C70" t="s">
        <v>200</v>
      </c>
      <c r="D70">
        <v>4</v>
      </c>
      <c r="E70" t="s">
        <v>201</v>
      </c>
    </row>
    <row r="71" spans="2:6" x14ac:dyDescent="0.3">
      <c r="B71">
        <v>57</v>
      </c>
      <c r="C71" t="s">
        <v>212</v>
      </c>
      <c r="D71">
        <v>3</v>
      </c>
      <c r="E71" t="s">
        <v>198</v>
      </c>
      <c r="F71" t="s">
        <v>198</v>
      </c>
    </row>
    <row r="72" spans="2:6" x14ac:dyDescent="0.3">
      <c r="B72">
        <v>652</v>
      </c>
      <c r="C72" t="s">
        <v>215</v>
      </c>
      <c r="D72">
        <v>3</v>
      </c>
      <c r="E72" t="s">
        <v>201</v>
      </c>
    </row>
    <row r="73" spans="2:6" x14ac:dyDescent="0.3">
      <c r="B73">
        <v>848</v>
      </c>
      <c r="C73" t="s">
        <v>213</v>
      </c>
      <c r="D73">
        <v>5</v>
      </c>
      <c r="E73" t="s">
        <v>198</v>
      </c>
      <c r="F73" t="s">
        <v>198</v>
      </c>
    </row>
    <row r="74" spans="2:6" x14ac:dyDescent="0.3">
      <c r="B74">
        <v>843</v>
      </c>
      <c r="C74" t="s">
        <v>214</v>
      </c>
      <c r="D74">
        <v>4</v>
      </c>
      <c r="E74" t="s">
        <v>198</v>
      </c>
      <c r="F74" t="s">
        <v>198</v>
      </c>
    </row>
    <row r="75" spans="2:6" x14ac:dyDescent="0.3">
      <c r="B75">
        <v>519</v>
      </c>
      <c r="C75" t="s">
        <v>229</v>
      </c>
      <c r="D75">
        <v>5</v>
      </c>
      <c r="E75" t="s">
        <v>201</v>
      </c>
    </row>
    <row r="76" spans="2:6" x14ac:dyDescent="0.3">
      <c r="B76">
        <v>126</v>
      </c>
      <c r="C76" t="s">
        <v>218</v>
      </c>
      <c r="D76">
        <v>5</v>
      </c>
      <c r="E76" t="s">
        <v>201</v>
      </c>
    </row>
    <row r="77" spans="2:6" x14ac:dyDescent="0.3">
      <c r="B77">
        <v>712</v>
      </c>
      <c r="C77" t="s">
        <v>197</v>
      </c>
      <c r="D77">
        <v>5</v>
      </c>
      <c r="E77" t="s">
        <v>198</v>
      </c>
    </row>
    <row r="78" spans="2:6" x14ac:dyDescent="0.3">
      <c r="B78">
        <v>471</v>
      </c>
      <c r="C78" t="s">
        <v>205</v>
      </c>
      <c r="D78">
        <v>5</v>
      </c>
      <c r="E78" t="s">
        <v>198</v>
      </c>
    </row>
    <row r="79" spans="2:6" x14ac:dyDescent="0.3">
      <c r="B79">
        <v>264</v>
      </c>
      <c r="C79" t="s">
        <v>199</v>
      </c>
      <c r="D79">
        <v>5</v>
      </c>
      <c r="E79" t="s">
        <v>198</v>
      </c>
    </row>
    <row r="80" spans="2:6" x14ac:dyDescent="0.3">
      <c r="B80">
        <v>480</v>
      </c>
      <c r="C80" t="s">
        <v>200</v>
      </c>
      <c r="D80">
        <v>5</v>
      </c>
      <c r="E80" t="s">
        <v>198</v>
      </c>
    </row>
    <row r="81" spans="2:6" x14ac:dyDescent="0.3">
      <c r="B81">
        <v>70</v>
      </c>
      <c r="C81" t="s">
        <v>208</v>
      </c>
      <c r="D81">
        <v>3</v>
      </c>
      <c r="E81" t="s">
        <v>201</v>
      </c>
    </row>
    <row r="82" spans="2:6" x14ac:dyDescent="0.3">
      <c r="B82">
        <v>917</v>
      </c>
      <c r="C82" t="s">
        <v>227</v>
      </c>
      <c r="D82">
        <v>4</v>
      </c>
      <c r="E82" t="s">
        <v>201</v>
      </c>
    </row>
    <row r="83" spans="2:6" x14ac:dyDescent="0.3">
      <c r="B83">
        <v>999</v>
      </c>
      <c r="C83" t="s">
        <v>230</v>
      </c>
      <c r="D83">
        <v>4</v>
      </c>
      <c r="E83" t="s">
        <v>201</v>
      </c>
    </row>
    <row r="84" spans="2:6" x14ac:dyDescent="0.3">
      <c r="B84">
        <v>833</v>
      </c>
      <c r="C84" t="s">
        <v>226</v>
      </c>
      <c r="D84">
        <v>4</v>
      </c>
      <c r="E84" t="s">
        <v>201</v>
      </c>
    </row>
    <row r="85" spans="2:6" x14ac:dyDescent="0.3">
      <c r="B85">
        <v>40</v>
      </c>
      <c r="C85" t="s">
        <v>231</v>
      </c>
      <c r="D85">
        <v>5</v>
      </c>
      <c r="E85" t="s">
        <v>201</v>
      </c>
    </row>
    <row r="86" spans="2:6" x14ac:dyDescent="0.3">
      <c r="B86">
        <v>928</v>
      </c>
      <c r="C86" t="s">
        <v>206</v>
      </c>
      <c r="D86">
        <v>5</v>
      </c>
      <c r="E86" t="s">
        <v>201</v>
      </c>
    </row>
    <row r="87" spans="2:6" x14ac:dyDescent="0.3">
      <c r="B87">
        <v>712</v>
      </c>
      <c r="C87" t="s">
        <v>197</v>
      </c>
      <c r="D87">
        <v>5</v>
      </c>
      <c r="E87" t="s">
        <v>198</v>
      </c>
      <c r="F87" t="s">
        <v>198</v>
      </c>
    </row>
    <row r="88" spans="2:6" x14ac:dyDescent="0.3">
      <c r="B88">
        <v>471</v>
      </c>
      <c r="C88" t="s">
        <v>205</v>
      </c>
      <c r="D88">
        <v>4</v>
      </c>
      <c r="E88" t="s">
        <v>201</v>
      </c>
    </row>
    <row r="89" spans="2:6" x14ac:dyDescent="0.3">
      <c r="B89">
        <v>264</v>
      </c>
      <c r="C89" t="s">
        <v>199</v>
      </c>
      <c r="D89">
        <v>3</v>
      </c>
      <c r="E89" t="s">
        <v>198</v>
      </c>
      <c r="F89" t="s">
        <v>201</v>
      </c>
    </row>
    <row r="90" spans="2:6" x14ac:dyDescent="0.3">
      <c r="B90">
        <v>480</v>
      </c>
      <c r="C90" t="s">
        <v>200</v>
      </c>
      <c r="D90">
        <v>3</v>
      </c>
      <c r="E90" t="s">
        <v>201</v>
      </c>
    </row>
    <row r="91" spans="2:6" x14ac:dyDescent="0.3">
      <c r="B91">
        <v>73</v>
      </c>
      <c r="C91" t="s">
        <v>202</v>
      </c>
      <c r="D91">
        <v>5</v>
      </c>
      <c r="E91" t="s">
        <v>198</v>
      </c>
      <c r="F91" t="s">
        <v>198</v>
      </c>
    </row>
    <row r="92" spans="2:6" x14ac:dyDescent="0.3">
      <c r="B92">
        <v>946</v>
      </c>
      <c r="C92" t="s">
        <v>203</v>
      </c>
      <c r="D92">
        <v>4</v>
      </c>
      <c r="E92" t="s">
        <v>198</v>
      </c>
      <c r="F92" t="s">
        <v>198</v>
      </c>
    </row>
    <row r="93" spans="2:6" x14ac:dyDescent="0.3">
      <c r="B93">
        <v>606</v>
      </c>
      <c r="C93" t="s">
        <v>204</v>
      </c>
      <c r="D93">
        <v>4</v>
      </c>
      <c r="E93" t="s">
        <v>198</v>
      </c>
      <c r="F93" t="s">
        <v>198</v>
      </c>
    </row>
    <row r="94" spans="2:6" x14ac:dyDescent="0.3">
      <c r="B94">
        <v>159</v>
      </c>
      <c r="C94" t="s">
        <v>232</v>
      </c>
      <c r="D94">
        <v>5</v>
      </c>
      <c r="E94" t="s">
        <v>201</v>
      </c>
    </row>
    <row r="95" spans="2:6" x14ac:dyDescent="0.3">
      <c r="B95">
        <v>848</v>
      </c>
      <c r="C95" t="s">
        <v>213</v>
      </c>
      <c r="D95">
        <v>5</v>
      </c>
      <c r="E95" t="s">
        <v>198</v>
      </c>
      <c r="F95" t="s">
        <v>198</v>
      </c>
    </row>
    <row r="96" spans="2:6" x14ac:dyDescent="0.3">
      <c r="B96">
        <v>843</v>
      </c>
      <c r="C96" t="s">
        <v>214</v>
      </c>
      <c r="D96">
        <v>4</v>
      </c>
      <c r="E96" t="s">
        <v>198</v>
      </c>
      <c r="F96" t="s">
        <v>198</v>
      </c>
    </row>
    <row r="97" spans="2:6" x14ac:dyDescent="0.3">
      <c r="B97">
        <v>890</v>
      </c>
      <c r="C97" t="s">
        <v>217</v>
      </c>
      <c r="D97">
        <v>4</v>
      </c>
      <c r="E97" t="s">
        <v>198</v>
      </c>
      <c r="F97" t="s">
        <v>198</v>
      </c>
    </row>
    <row r="98" spans="2:6" x14ac:dyDescent="0.3">
      <c r="B98">
        <v>780</v>
      </c>
      <c r="C98" t="s">
        <v>209</v>
      </c>
      <c r="D98">
        <v>4</v>
      </c>
      <c r="E98" t="s">
        <v>198</v>
      </c>
      <c r="F98" t="s">
        <v>198</v>
      </c>
    </row>
    <row r="99" spans="2:6" x14ac:dyDescent="0.3">
      <c r="B99">
        <v>712</v>
      </c>
      <c r="C99" t="s">
        <v>197</v>
      </c>
      <c r="D99">
        <v>5</v>
      </c>
      <c r="E99" t="s">
        <v>198</v>
      </c>
      <c r="F99" t="s">
        <v>198</v>
      </c>
    </row>
    <row r="100" spans="2:6" x14ac:dyDescent="0.3">
      <c r="B100">
        <v>471</v>
      </c>
      <c r="C100" t="s">
        <v>205</v>
      </c>
      <c r="D100">
        <v>4</v>
      </c>
      <c r="E100" t="s">
        <v>198</v>
      </c>
      <c r="F100" t="s">
        <v>201</v>
      </c>
    </row>
    <row r="101" spans="2:6" x14ac:dyDescent="0.3">
      <c r="B101">
        <v>264</v>
      </c>
      <c r="C101" t="s">
        <v>199</v>
      </c>
      <c r="D101">
        <v>3</v>
      </c>
      <c r="E101" t="s">
        <v>198</v>
      </c>
      <c r="F101" t="s">
        <v>201</v>
      </c>
    </row>
    <row r="102" spans="2:6" x14ac:dyDescent="0.3">
      <c r="B102">
        <v>480</v>
      </c>
      <c r="C102" t="s">
        <v>200</v>
      </c>
      <c r="D102">
        <v>4</v>
      </c>
      <c r="E102" t="s">
        <v>198</v>
      </c>
      <c r="F102" t="s">
        <v>198</v>
      </c>
    </row>
    <row r="103" spans="2:6" x14ac:dyDescent="0.3">
      <c r="B103">
        <v>73</v>
      </c>
      <c r="C103" t="s">
        <v>202</v>
      </c>
      <c r="D103">
        <v>5</v>
      </c>
      <c r="E103" t="s">
        <v>198</v>
      </c>
      <c r="F103" t="s">
        <v>198</v>
      </c>
    </row>
    <row r="104" spans="2:6" x14ac:dyDescent="0.3">
      <c r="B104">
        <v>848</v>
      </c>
      <c r="C104" t="s">
        <v>213</v>
      </c>
      <c r="D104">
        <v>5</v>
      </c>
      <c r="E104" t="s">
        <v>198</v>
      </c>
      <c r="F104" t="s">
        <v>198</v>
      </c>
    </row>
    <row r="105" spans="2:6" x14ac:dyDescent="0.3">
      <c r="B105">
        <v>843</v>
      </c>
      <c r="C105" t="s">
        <v>214</v>
      </c>
      <c r="D105">
        <v>4</v>
      </c>
      <c r="E105" t="s">
        <v>198</v>
      </c>
      <c r="F105" t="s">
        <v>198</v>
      </c>
    </row>
    <row r="106" spans="2:6" x14ac:dyDescent="0.3">
      <c r="B106">
        <v>890</v>
      </c>
      <c r="C106" t="s">
        <v>217</v>
      </c>
      <c r="D106">
        <v>4</v>
      </c>
      <c r="E106" t="s">
        <v>198</v>
      </c>
      <c r="F106" t="s">
        <v>198</v>
      </c>
    </row>
    <row r="107" spans="2:6" x14ac:dyDescent="0.3">
      <c r="B107">
        <v>519</v>
      </c>
      <c r="C107" t="s">
        <v>229</v>
      </c>
      <c r="D107">
        <v>4</v>
      </c>
      <c r="E107" t="s">
        <v>198</v>
      </c>
      <c r="F107" t="s">
        <v>198</v>
      </c>
    </row>
    <row r="108" spans="2:6" x14ac:dyDescent="0.3">
      <c r="B108">
        <v>126</v>
      </c>
      <c r="C108" t="s">
        <v>218</v>
      </c>
      <c r="D108">
        <v>5</v>
      </c>
      <c r="E108" t="s">
        <v>198</v>
      </c>
      <c r="F108" t="s">
        <v>198</v>
      </c>
    </row>
    <row r="109" spans="2:6" x14ac:dyDescent="0.3">
      <c r="B109">
        <v>690</v>
      </c>
      <c r="C109" t="s">
        <v>228</v>
      </c>
      <c r="D109">
        <v>4</v>
      </c>
      <c r="E109" t="s">
        <v>201</v>
      </c>
    </row>
    <row r="110" spans="2:6" x14ac:dyDescent="0.3">
      <c r="B110">
        <v>712</v>
      </c>
      <c r="C110" t="s">
        <v>197</v>
      </c>
      <c r="D110">
        <v>3</v>
      </c>
      <c r="E110" t="s">
        <v>198</v>
      </c>
      <c r="F110" t="s">
        <v>198</v>
      </c>
    </row>
    <row r="111" spans="2:6" x14ac:dyDescent="0.3">
      <c r="B111">
        <v>471</v>
      </c>
      <c r="C111" t="s">
        <v>205</v>
      </c>
      <c r="D111">
        <v>2</v>
      </c>
      <c r="E111" t="s">
        <v>198</v>
      </c>
      <c r="F111" t="s">
        <v>201</v>
      </c>
    </row>
    <row r="112" spans="2:6" x14ac:dyDescent="0.3">
      <c r="B112">
        <v>73</v>
      </c>
      <c r="C112" t="s">
        <v>202</v>
      </c>
      <c r="D112">
        <v>4</v>
      </c>
      <c r="E112" t="s">
        <v>198</v>
      </c>
      <c r="F112" t="s">
        <v>201</v>
      </c>
    </row>
    <row r="113" spans="2:6" x14ac:dyDescent="0.3">
      <c r="B113">
        <v>946</v>
      </c>
      <c r="C113" t="s">
        <v>203</v>
      </c>
      <c r="D113">
        <v>3</v>
      </c>
      <c r="E113" t="s">
        <v>198</v>
      </c>
      <c r="F113" t="s">
        <v>201</v>
      </c>
    </row>
    <row r="114" spans="2:6" x14ac:dyDescent="0.3">
      <c r="B114">
        <v>264</v>
      </c>
      <c r="C114" t="s">
        <v>199</v>
      </c>
      <c r="D114">
        <v>3</v>
      </c>
      <c r="E114" t="s">
        <v>198</v>
      </c>
      <c r="F114" t="s">
        <v>198</v>
      </c>
    </row>
    <row r="115" spans="2:6" x14ac:dyDescent="0.3">
      <c r="B115">
        <v>480</v>
      </c>
      <c r="C115" t="s">
        <v>200</v>
      </c>
      <c r="D115">
        <v>2</v>
      </c>
      <c r="E115" t="s">
        <v>198</v>
      </c>
      <c r="F115" t="s">
        <v>198</v>
      </c>
    </row>
    <row r="116" spans="2:6" x14ac:dyDescent="0.3">
      <c r="B116">
        <v>57</v>
      </c>
      <c r="C116" t="s">
        <v>212</v>
      </c>
      <c r="D116">
        <v>4</v>
      </c>
      <c r="E116" t="s">
        <v>201</v>
      </c>
    </row>
    <row r="117" spans="2:6" x14ac:dyDescent="0.3">
      <c r="B117">
        <v>652</v>
      </c>
      <c r="C117" t="s">
        <v>215</v>
      </c>
      <c r="D117">
        <v>1</v>
      </c>
      <c r="E117" t="s">
        <v>198</v>
      </c>
      <c r="F117" t="s">
        <v>201</v>
      </c>
    </row>
    <row r="118" spans="2:6" x14ac:dyDescent="0.3">
      <c r="B118">
        <v>848</v>
      </c>
      <c r="C118" t="s">
        <v>213</v>
      </c>
      <c r="D118">
        <v>5</v>
      </c>
      <c r="E118" t="s">
        <v>198</v>
      </c>
      <c r="F118" t="s">
        <v>198</v>
      </c>
    </row>
    <row r="119" spans="2:6" x14ac:dyDescent="0.3">
      <c r="B119">
        <v>843</v>
      </c>
      <c r="C119" t="s">
        <v>214</v>
      </c>
      <c r="D119">
        <v>5</v>
      </c>
      <c r="E119" t="s">
        <v>198</v>
      </c>
      <c r="F119" t="s">
        <v>198</v>
      </c>
    </row>
    <row r="120" spans="2:6" x14ac:dyDescent="0.3">
      <c r="B120">
        <v>519</v>
      </c>
      <c r="C120" t="s">
        <v>229</v>
      </c>
      <c r="D120">
        <v>5</v>
      </c>
      <c r="E120" t="s">
        <v>201</v>
      </c>
    </row>
    <row r="121" spans="2:6" x14ac:dyDescent="0.3">
      <c r="B121">
        <v>126</v>
      </c>
      <c r="C121" t="s">
        <v>218</v>
      </c>
      <c r="D121">
        <v>5</v>
      </c>
      <c r="E121" t="s">
        <v>198</v>
      </c>
      <c r="F121" t="s">
        <v>198</v>
      </c>
    </row>
    <row r="122" spans="2:6" x14ac:dyDescent="0.3">
      <c r="B122">
        <v>618</v>
      </c>
      <c r="C122" t="s">
        <v>219</v>
      </c>
      <c r="D122">
        <v>4</v>
      </c>
      <c r="E122" t="s">
        <v>198</v>
      </c>
      <c r="F122" t="s">
        <v>198</v>
      </c>
    </row>
    <row r="123" spans="2:6" x14ac:dyDescent="0.3">
      <c r="B123">
        <v>689</v>
      </c>
      <c r="C123" t="s">
        <v>225</v>
      </c>
      <c r="D123">
        <v>4</v>
      </c>
      <c r="E123" t="s">
        <v>201</v>
      </c>
    </row>
    <row r="124" spans="2:6" x14ac:dyDescent="0.3">
      <c r="B124">
        <v>938</v>
      </c>
      <c r="C124" t="s">
        <v>220</v>
      </c>
      <c r="D124">
        <v>5</v>
      </c>
      <c r="E124" t="s">
        <v>201</v>
      </c>
    </row>
    <row r="125" spans="2:6" x14ac:dyDescent="0.3">
      <c r="B125">
        <v>694</v>
      </c>
      <c r="C125" t="s">
        <v>224</v>
      </c>
      <c r="D125">
        <v>4</v>
      </c>
      <c r="E125" t="s">
        <v>201</v>
      </c>
    </row>
    <row r="126" spans="2:6" x14ac:dyDescent="0.3">
      <c r="B126">
        <v>712</v>
      </c>
      <c r="C126" t="s">
        <v>197</v>
      </c>
      <c r="D126">
        <v>5</v>
      </c>
      <c r="E126" t="s">
        <v>198</v>
      </c>
      <c r="F126" t="s">
        <v>198</v>
      </c>
    </row>
    <row r="127" spans="2:6" x14ac:dyDescent="0.3">
      <c r="B127">
        <v>471</v>
      </c>
      <c r="C127" t="s">
        <v>205</v>
      </c>
      <c r="D127">
        <v>3</v>
      </c>
      <c r="E127" t="s">
        <v>198</v>
      </c>
      <c r="F127" t="s">
        <v>201</v>
      </c>
    </row>
    <row r="128" spans="2:6" x14ac:dyDescent="0.3">
      <c r="B128">
        <v>264</v>
      </c>
      <c r="C128" t="s">
        <v>199</v>
      </c>
      <c r="D128">
        <v>5</v>
      </c>
      <c r="E128" t="s">
        <v>198</v>
      </c>
      <c r="F128" t="s">
        <v>198</v>
      </c>
    </row>
    <row r="129" spans="2:6" x14ac:dyDescent="0.3">
      <c r="B129">
        <v>480</v>
      </c>
      <c r="C129" t="s">
        <v>200</v>
      </c>
      <c r="D129">
        <v>2</v>
      </c>
      <c r="E129" t="s">
        <v>198</v>
      </c>
      <c r="F129" t="s">
        <v>201</v>
      </c>
    </row>
    <row r="130" spans="2:6" x14ac:dyDescent="0.3">
      <c r="B130">
        <v>73</v>
      </c>
      <c r="C130" t="s">
        <v>202</v>
      </c>
      <c r="D130">
        <v>5</v>
      </c>
      <c r="E130" t="s">
        <v>198</v>
      </c>
      <c r="F130" t="s">
        <v>198</v>
      </c>
    </row>
    <row r="131" spans="2:6" x14ac:dyDescent="0.3">
      <c r="B131">
        <v>848</v>
      </c>
      <c r="C131" t="s">
        <v>213</v>
      </c>
      <c r="D131">
        <v>5</v>
      </c>
      <c r="E131" t="s">
        <v>198</v>
      </c>
      <c r="F131" t="s">
        <v>198</v>
      </c>
    </row>
    <row r="132" spans="2:6" x14ac:dyDescent="0.3">
      <c r="B132">
        <v>843</v>
      </c>
      <c r="C132" t="s">
        <v>214</v>
      </c>
      <c r="D132">
        <v>5</v>
      </c>
      <c r="E132" t="s">
        <v>198</v>
      </c>
      <c r="F132" t="s">
        <v>198</v>
      </c>
    </row>
    <row r="133" spans="2:6" x14ac:dyDescent="0.3">
      <c r="B133">
        <v>890</v>
      </c>
      <c r="C133" t="s">
        <v>217</v>
      </c>
      <c r="D133">
        <v>2</v>
      </c>
      <c r="E133" t="s">
        <v>201</v>
      </c>
    </row>
    <row r="134" spans="2:6" x14ac:dyDescent="0.3">
      <c r="B134">
        <v>712</v>
      </c>
      <c r="C134" t="s">
        <v>197</v>
      </c>
      <c r="D134">
        <v>3</v>
      </c>
      <c r="E134" t="s">
        <v>198</v>
      </c>
      <c r="F134" t="s">
        <v>201</v>
      </c>
    </row>
    <row r="135" spans="2:6" x14ac:dyDescent="0.3">
      <c r="B135">
        <v>264</v>
      </c>
      <c r="C135" t="s">
        <v>199</v>
      </c>
      <c r="D135">
        <v>3</v>
      </c>
      <c r="E135" t="s">
        <v>198</v>
      </c>
      <c r="F135" t="s">
        <v>201</v>
      </c>
    </row>
    <row r="136" spans="2:6" x14ac:dyDescent="0.3">
      <c r="B136">
        <v>73</v>
      </c>
      <c r="C136" t="s">
        <v>202</v>
      </c>
      <c r="D136">
        <v>4</v>
      </c>
      <c r="E136" t="s">
        <v>198</v>
      </c>
      <c r="F136" t="s">
        <v>198</v>
      </c>
    </row>
    <row r="137" spans="2:6" x14ac:dyDescent="0.3">
      <c r="B137">
        <v>606</v>
      </c>
      <c r="C137" t="s">
        <v>204</v>
      </c>
      <c r="D137">
        <v>2</v>
      </c>
      <c r="E137" t="s">
        <v>198</v>
      </c>
      <c r="F137" t="s">
        <v>198</v>
      </c>
    </row>
    <row r="138" spans="2:6" x14ac:dyDescent="0.3">
      <c r="B138">
        <v>471</v>
      </c>
      <c r="C138" t="s">
        <v>205</v>
      </c>
      <c r="D138">
        <v>4</v>
      </c>
      <c r="E138" t="s">
        <v>201</v>
      </c>
    </row>
    <row r="139" spans="2:6" x14ac:dyDescent="0.3">
      <c r="B139">
        <v>480</v>
      </c>
      <c r="C139" t="s">
        <v>200</v>
      </c>
      <c r="D139">
        <v>3</v>
      </c>
      <c r="E139" t="s">
        <v>201</v>
      </c>
    </row>
    <row r="140" spans="2:6" x14ac:dyDescent="0.3">
      <c r="B140">
        <v>40</v>
      </c>
      <c r="C140" t="s">
        <v>231</v>
      </c>
      <c r="D140">
        <v>1</v>
      </c>
      <c r="E140" t="s">
        <v>201</v>
      </c>
    </row>
    <row r="141" spans="2:6" x14ac:dyDescent="0.3">
      <c r="B141">
        <v>928</v>
      </c>
      <c r="C141" t="s">
        <v>206</v>
      </c>
      <c r="D141">
        <v>1</v>
      </c>
      <c r="E141" t="s">
        <v>201</v>
      </c>
    </row>
    <row r="142" spans="2:6" x14ac:dyDescent="0.3">
      <c r="B142">
        <v>946</v>
      </c>
      <c r="C142" t="s">
        <v>203</v>
      </c>
      <c r="D142">
        <v>4</v>
      </c>
      <c r="E142" t="s">
        <v>201</v>
      </c>
    </row>
    <row r="143" spans="2:6" x14ac:dyDescent="0.3">
      <c r="B143">
        <v>159</v>
      </c>
      <c r="C143" t="s">
        <v>232</v>
      </c>
      <c r="D143">
        <v>3</v>
      </c>
      <c r="E143" t="s">
        <v>201</v>
      </c>
    </row>
    <row r="144" spans="2:6" x14ac:dyDescent="0.3">
      <c r="B144">
        <v>471</v>
      </c>
      <c r="C144" t="s">
        <v>205</v>
      </c>
      <c r="D144">
        <v>4</v>
      </c>
      <c r="E144" t="s">
        <v>198</v>
      </c>
      <c r="F144" t="s">
        <v>198</v>
      </c>
    </row>
    <row r="145" spans="2:6" x14ac:dyDescent="0.3">
      <c r="B145">
        <v>264</v>
      </c>
      <c r="C145" t="s">
        <v>199</v>
      </c>
      <c r="D145">
        <v>4</v>
      </c>
      <c r="E145" t="s">
        <v>198</v>
      </c>
      <c r="F145" t="s">
        <v>198</v>
      </c>
    </row>
    <row r="146" spans="2:6" x14ac:dyDescent="0.3">
      <c r="B146">
        <v>712</v>
      </c>
      <c r="C146" t="s">
        <v>197</v>
      </c>
      <c r="D146">
        <v>4</v>
      </c>
      <c r="E146" t="s">
        <v>198</v>
      </c>
      <c r="F146" t="s">
        <v>198</v>
      </c>
    </row>
    <row r="147" spans="2:6" x14ac:dyDescent="0.3">
      <c r="B147">
        <v>480</v>
      </c>
      <c r="C147" t="s">
        <v>200</v>
      </c>
      <c r="D147">
        <v>3</v>
      </c>
      <c r="E147" t="s">
        <v>201</v>
      </c>
    </row>
    <row r="148" spans="2:6" x14ac:dyDescent="0.3">
      <c r="B148">
        <v>73</v>
      </c>
      <c r="C148" t="s">
        <v>202</v>
      </c>
      <c r="D148">
        <v>4</v>
      </c>
      <c r="E148" t="s">
        <v>198</v>
      </c>
      <c r="F148" t="s">
        <v>198</v>
      </c>
    </row>
    <row r="149" spans="2:6" x14ac:dyDescent="0.3">
      <c r="B149">
        <v>848</v>
      </c>
      <c r="C149" t="s">
        <v>213</v>
      </c>
      <c r="D149">
        <v>4</v>
      </c>
      <c r="E149" t="s">
        <v>198</v>
      </c>
      <c r="F149" t="s">
        <v>198</v>
      </c>
    </row>
    <row r="150" spans="2:6" x14ac:dyDescent="0.3">
      <c r="B150">
        <v>843</v>
      </c>
      <c r="C150" t="s">
        <v>214</v>
      </c>
      <c r="D150">
        <v>4</v>
      </c>
      <c r="E150" t="s">
        <v>201</v>
      </c>
    </row>
    <row r="151" spans="2:6" x14ac:dyDescent="0.3">
      <c r="B151">
        <v>890</v>
      </c>
      <c r="C151" t="s">
        <v>217</v>
      </c>
      <c r="D151">
        <v>5</v>
      </c>
      <c r="E151" t="s">
        <v>201</v>
      </c>
    </row>
    <row r="152" spans="2:6" x14ac:dyDescent="0.3">
      <c r="B152">
        <v>618</v>
      </c>
      <c r="C152" t="s">
        <v>219</v>
      </c>
      <c r="D152">
        <v>3</v>
      </c>
      <c r="E152" t="s">
        <v>201</v>
      </c>
    </row>
    <row r="153" spans="2:6" x14ac:dyDescent="0.3">
      <c r="B153">
        <v>689</v>
      </c>
      <c r="C153" t="s">
        <v>225</v>
      </c>
      <c r="D153">
        <v>5</v>
      </c>
      <c r="E153" t="s">
        <v>201</v>
      </c>
    </row>
    <row r="154" spans="2:6" x14ac:dyDescent="0.3">
      <c r="B154">
        <v>938</v>
      </c>
      <c r="C154" t="s">
        <v>220</v>
      </c>
      <c r="D154">
        <v>3</v>
      </c>
      <c r="E154" t="s">
        <v>201</v>
      </c>
    </row>
    <row r="155" spans="2:6" x14ac:dyDescent="0.3">
      <c r="B155">
        <v>694</v>
      </c>
      <c r="C155" t="s">
        <v>224</v>
      </c>
      <c r="D155">
        <v>3</v>
      </c>
      <c r="E155" t="s">
        <v>201</v>
      </c>
    </row>
    <row r="156" spans="2:6" x14ac:dyDescent="0.3">
      <c r="B156">
        <v>712</v>
      </c>
      <c r="C156" t="s">
        <v>197</v>
      </c>
      <c r="D156">
        <v>4</v>
      </c>
      <c r="E156" t="s">
        <v>198</v>
      </c>
      <c r="F156" t="s">
        <v>198</v>
      </c>
    </row>
    <row r="157" spans="2:6" x14ac:dyDescent="0.3">
      <c r="B157">
        <v>471</v>
      </c>
      <c r="C157" t="s">
        <v>205</v>
      </c>
      <c r="D157">
        <v>4</v>
      </c>
      <c r="E157" t="s">
        <v>198</v>
      </c>
      <c r="F157" t="s">
        <v>198</v>
      </c>
    </row>
    <row r="158" spans="2:6" x14ac:dyDescent="0.3">
      <c r="B158">
        <v>264</v>
      </c>
      <c r="C158" t="s">
        <v>199</v>
      </c>
      <c r="D158">
        <v>5</v>
      </c>
      <c r="E158" t="s">
        <v>198</v>
      </c>
      <c r="F158" t="s">
        <v>198</v>
      </c>
    </row>
    <row r="159" spans="2:6" x14ac:dyDescent="0.3">
      <c r="B159">
        <v>480</v>
      </c>
      <c r="C159" t="s">
        <v>200</v>
      </c>
      <c r="D159">
        <v>3</v>
      </c>
      <c r="E159" t="s">
        <v>198</v>
      </c>
      <c r="F159" t="s">
        <v>198</v>
      </c>
    </row>
    <row r="160" spans="2:6" x14ac:dyDescent="0.3">
      <c r="B160">
        <v>73</v>
      </c>
      <c r="C160" t="s">
        <v>202</v>
      </c>
      <c r="D160">
        <v>4</v>
      </c>
      <c r="E160" t="s">
        <v>198</v>
      </c>
      <c r="F160" t="s">
        <v>198</v>
      </c>
    </row>
    <row r="161" spans="2:6" x14ac:dyDescent="0.3">
      <c r="B161">
        <v>848</v>
      </c>
      <c r="C161" t="s">
        <v>213</v>
      </c>
      <c r="D161">
        <v>3</v>
      </c>
      <c r="E161" t="s">
        <v>198</v>
      </c>
      <c r="F161" t="s">
        <v>198</v>
      </c>
    </row>
    <row r="162" spans="2:6" x14ac:dyDescent="0.3">
      <c r="B162">
        <v>843</v>
      </c>
      <c r="C162" t="s">
        <v>214</v>
      </c>
      <c r="D162">
        <v>2</v>
      </c>
      <c r="E162" t="s">
        <v>198</v>
      </c>
      <c r="F162" t="s">
        <v>201</v>
      </c>
    </row>
    <row r="163" spans="2:6" x14ac:dyDescent="0.3">
      <c r="B163">
        <v>890</v>
      </c>
      <c r="C163" t="s">
        <v>217</v>
      </c>
      <c r="D163">
        <v>5</v>
      </c>
      <c r="E163" t="s">
        <v>198</v>
      </c>
      <c r="F163" t="s">
        <v>198</v>
      </c>
    </row>
    <row r="164" spans="2:6" x14ac:dyDescent="0.3">
      <c r="B164">
        <v>946</v>
      </c>
      <c r="C164" t="s">
        <v>203</v>
      </c>
      <c r="D164">
        <v>5</v>
      </c>
      <c r="E164" t="s">
        <v>201</v>
      </c>
    </row>
    <row r="165" spans="2:6" x14ac:dyDescent="0.3">
      <c r="B165">
        <v>606</v>
      </c>
      <c r="C165" t="s">
        <v>204</v>
      </c>
      <c r="D165">
        <v>3</v>
      </c>
      <c r="E165" t="s">
        <v>198</v>
      </c>
      <c r="F165" t="s">
        <v>198</v>
      </c>
    </row>
    <row r="166" spans="2:6" x14ac:dyDescent="0.3">
      <c r="B166">
        <v>159</v>
      </c>
      <c r="C166" t="s">
        <v>232</v>
      </c>
      <c r="D166">
        <v>3</v>
      </c>
      <c r="E166" t="s">
        <v>198</v>
      </c>
      <c r="F166" t="s">
        <v>198</v>
      </c>
    </row>
    <row r="167" spans="2:6" x14ac:dyDescent="0.3">
      <c r="B167">
        <v>654</v>
      </c>
      <c r="C167" t="s">
        <v>223</v>
      </c>
      <c r="D167">
        <v>4</v>
      </c>
      <c r="E167" t="s">
        <v>198</v>
      </c>
      <c r="F167" t="s">
        <v>198</v>
      </c>
    </row>
    <row r="168" spans="2:6" x14ac:dyDescent="0.3">
      <c r="B168">
        <v>712</v>
      </c>
      <c r="C168" t="s">
        <v>197</v>
      </c>
      <c r="D168">
        <v>5</v>
      </c>
      <c r="E168" t="s">
        <v>198</v>
      </c>
      <c r="F168" t="s">
        <v>198</v>
      </c>
    </row>
    <row r="169" spans="2:6" x14ac:dyDescent="0.3">
      <c r="B169">
        <v>471</v>
      </c>
      <c r="C169" t="s">
        <v>205</v>
      </c>
      <c r="D169">
        <v>5</v>
      </c>
      <c r="E169" t="s">
        <v>201</v>
      </c>
    </row>
    <row r="170" spans="2:6" x14ac:dyDescent="0.3">
      <c r="B170">
        <v>264</v>
      </c>
      <c r="C170" t="s">
        <v>199</v>
      </c>
      <c r="D170">
        <v>5</v>
      </c>
      <c r="E170" t="s">
        <v>198</v>
      </c>
      <c r="F170" t="s">
        <v>198</v>
      </c>
    </row>
    <row r="171" spans="2:6" x14ac:dyDescent="0.3">
      <c r="B171">
        <v>480</v>
      </c>
      <c r="C171" t="s">
        <v>200</v>
      </c>
      <c r="D171">
        <v>3</v>
      </c>
      <c r="E171" t="s">
        <v>201</v>
      </c>
    </row>
    <row r="172" spans="2:6" x14ac:dyDescent="0.3">
      <c r="B172">
        <v>73</v>
      </c>
      <c r="C172" t="s">
        <v>202</v>
      </c>
      <c r="D172">
        <v>4</v>
      </c>
      <c r="E172" t="s">
        <v>198</v>
      </c>
      <c r="F172" t="s">
        <v>198</v>
      </c>
    </row>
    <row r="173" spans="2:6" x14ac:dyDescent="0.3">
      <c r="B173">
        <v>946</v>
      </c>
      <c r="C173" t="s">
        <v>203</v>
      </c>
      <c r="D173">
        <v>5</v>
      </c>
      <c r="E173" t="s">
        <v>198</v>
      </c>
      <c r="F173" t="s">
        <v>198</v>
      </c>
    </row>
    <row r="174" spans="2:6" x14ac:dyDescent="0.3">
      <c r="B174">
        <v>606</v>
      </c>
      <c r="C174" t="s">
        <v>204</v>
      </c>
      <c r="D174">
        <v>5</v>
      </c>
      <c r="E174" t="s">
        <v>198</v>
      </c>
      <c r="F174" t="s">
        <v>198</v>
      </c>
    </row>
    <row r="175" spans="2:6" x14ac:dyDescent="0.3">
      <c r="B175">
        <v>159</v>
      </c>
      <c r="C175" t="s">
        <v>232</v>
      </c>
      <c r="D175">
        <v>4</v>
      </c>
      <c r="E175" t="s">
        <v>201</v>
      </c>
    </row>
    <row r="176" spans="2:6" x14ac:dyDescent="0.3">
      <c r="B176">
        <v>848</v>
      </c>
      <c r="C176" t="s">
        <v>213</v>
      </c>
      <c r="D176">
        <v>5</v>
      </c>
      <c r="E176" t="s">
        <v>198</v>
      </c>
      <c r="F176" t="s">
        <v>198</v>
      </c>
    </row>
    <row r="177" spans="2:6" x14ac:dyDescent="0.3">
      <c r="B177">
        <v>843</v>
      </c>
      <c r="C177" t="s">
        <v>214</v>
      </c>
      <c r="D177">
        <v>4</v>
      </c>
      <c r="E177" t="s">
        <v>198</v>
      </c>
      <c r="F177" t="s">
        <v>198</v>
      </c>
    </row>
    <row r="178" spans="2:6" x14ac:dyDescent="0.3">
      <c r="B178">
        <v>519</v>
      </c>
      <c r="C178" t="s">
        <v>229</v>
      </c>
      <c r="D178">
        <v>4</v>
      </c>
      <c r="E178" t="s">
        <v>198</v>
      </c>
      <c r="F178" t="s">
        <v>198</v>
      </c>
    </row>
    <row r="179" spans="2:6" x14ac:dyDescent="0.3">
      <c r="B179">
        <v>712</v>
      </c>
      <c r="C179" t="s">
        <v>197</v>
      </c>
      <c r="D179">
        <v>4</v>
      </c>
      <c r="E179" t="s">
        <v>198</v>
      </c>
      <c r="F179" t="s">
        <v>201</v>
      </c>
    </row>
    <row r="180" spans="2:6" x14ac:dyDescent="0.3">
      <c r="B180">
        <v>471</v>
      </c>
      <c r="C180" t="s">
        <v>205</v>
      </c>
      <c r="D180">
        <v>4</v>
      </c>
      <c r="E180" t="s">
        <v>198</v>
      </c>
      <c r="F180" t="s">
        <v>198</v>
      </c>
    </row>
    <row r="181" spans="2:6" x14ac:dyDescent="0.3">
      <c r="B181">
        <v>264</v>
      </c>
      <c r="C181" t="s">
        <v>199</v>
      </c>
      <c r="D181">
        <v>2</v>
      </c>
      <c r="E181" t="s">
        <v>198</v>
      </c>
      <c r="F181" t="s">
        <v>201</v>
      </c>
    </row>
    <row r="182" spans="2:6" x14ac:dyDescent="0.3">
      <c r="B182">
        <v>480</v>
      </c>
      <c r="C182" t="s">
        <v>200</v>
      </c>
      <c r="D182">
        <v>2</v>
      </c>
      <c r="E182" t="s">
        <v>198</v>
      </c>
      <c r="F182" t="s">
        <v>201</v>
      </c>
    </row>
    <row r="183" spans="2:6" x14ac:dyDescent="0.3">
      <c r="B183">
        <v>73</v>
      </c>
      <c r="C183" t="s">
        <v>202</v>
      </c>
      <c r="D183">
        <v>2</v>
      </c>
      <c r="E183" t="s">
        <v>198</v>
      </c>
      <c r="F183" t="s">
        <v>201</v>
      </c>
    </row>
    <row r="184" spans="2:6" x14ac:dyDescent="0.3">
      <c r="B184">
        <v>946</v>
      </c>
      <c r="C184" t="s">
        <v>203</v>
      </c>
      <c r="D184">
        <v>4</v>
      </c>
      <c r="E184" t="s">
        <v>198</v>
      </c>
      <c r="F184" t="s">
        <v>201</v>
      </c>
    </row>
    <row r="185" spans="2:6" x14ac:dyDescent="0.3">
      <c r="B185">
        <v>606</v>
      </c>
      <c r="C185" t="s">
        <v>204</v>
      </c>
      <c r="D185">
        <v>4</v>
      </c>
      <c r="E185" t="s">
        <v>198</v>
      </c>
      <c r="F185" t="s">
        <v>198</v>
      </c>
    </row>
    <row r="186" spans="2:6" x14ac:dyDescent="0.3">
      <c r="B186">
        <v>159</v>
      </c>
      <c r="C186" t="s">
        <v>232</v>
      </c>
      <c r="D186">
        <v>3</v>
      </c>
      <c r="E186" t="s">
        <v>201</v>
      </c>
    </row>
    <row r="187" spans="2:6" x14ac:dyDescent="0.3">
      <c r="B187">
        <v>40</v>
      </c>
      <c r="C187" t="s">
        <v>231</v>
      </c>
      <c r="D187">
        <v>4</v>
      </c>
      <c r="E187" t="s">
        <v>198</v>
      </c>
      <c r="F187" t="s">
        <v>198</v>
      </c>
    </row>
    <row r="188" spans="2:6" x14ac:dyDescent="0.3">
      <c r="B188">
        <v>928</v>
      </c>
      <c r="C188" t="s">
        <v>206</v>
      </c>
      <c r="D188">
        <v>3</v>
      </c>
      <c r="E188" t="s">
        <v>198</v>
      </c>
      <c r="F188" t="s">
        <v>201</v>
      </c>
    </row>
    <row r="189" spans="2:6" x14ac:dyDescent="0.3">
      <c r="B189">
        <v>712</v>
      </c>
      <c r="C189" t="s">
        <v>197</v>
      </c>
      <c r="D189">
        <v>5</v>
      </c>
      <c r="E189" t="s">
        <v>198</v>
      </c>
      <c r="F189" t="s">
        <v>198</v>
      </c>
    </row>
    <row r="190" spans="2:6" x14ac:dyDescent="0.3">
      <c r="B190">
        <v>471</v>
      </c>
      <c r="C190" t="s">
        <v>205</v>
      </c>
      <c r="D190">
        <v>5</v>
      </c>
      <c r="E190" t="s">
        <v>198</v>
      </c>
      <c r="F190" t="s">
        <v>198</v>
      </c>
    </row>
    <row r="191" spans="2:6" x14ac:dyDescent="0.3">
      <c r="B191">
        <v>73</v>
      </c>
      <c r="C191" t="s">
        <v>202</v>
      </c>
      <c r="D191">
        <v>5</v>
      </c>
      <c r="E191" t="s">
        <v>198</v>
      </c>
      <c r="F191" t="s">
        <v>198</v>
      </c>
    </row>
    <row r="192" spans="2:6" x14ac:dyDescent="0.3">
      <c r="B192">
        <v>946</v>
      </c>
      <c r="C192" t="s">
        <v>203</v>
      </c>
      <c r="D192">
        <v>5</v>
      </c>
      <c r="E192" t="s">
        <v>198</v>
      </c>
      <c r="F192" t="s">
        <v>201</v>
      </c>
    </row>
    <row r="193" spans="2:6" x14ac:dyDescent="0.3">
      <c r="B193">
        <v>264</v>
      </c>
      <c r="C193" t="s">
        <v>199</v>
      </c>
      <c r="D193">
        <v>5</v>
      </c>
      <c r="E193" t="s">
        <v>198</v>
      </c>
      <c r="F193" t="s">
        <v>198</v>
      </c>
    </row>
    <row r="194" spans="2:6" x14ac:dyDescent="0.3">
      <c r="B194">
        <v>480</v>
      </c>
      <c r="C194" t="s">
        <v>200</v>
      </c>
      <c r="D194">
        <v>4</v>
      </c>
      <c r="E194" t="s">
        <v>198</v>
      </c>
      <c r="F194" t="s">
        <v>201</v>
      </c>
    </row>
    <row r="195" spans="2:6" x14ac:dyDescent="0.3">
      <c r="B195">
        <v>57</v>
      </c>
      <c r="C195" t="s">
        <v>212</v>
      </c>
      <c r="D195">
        <v>2</v>
      </c>
      <c r="E195" t="s">
        <v>198</v>
      </c>
      <c r="F195" t="s">
        <v>201</v>
      </c>
    </row>
    <row r="196" spans="2:6" x14ac:dyDescent="0.3">
      <c r="B196">
        <v>848</v>
      </c>
      <c r="C196" t="s">
        <v>213</v>
      </c>
      <c r="D196">
        <v>5</v>
      </c>
      <c r="E196" t="s">
        <v>198</v>
      </c>
      <c r="F196" t="s">
        <v>198</v>
      </c>
    </row>
    <row r="197" spans="2:6" x14ac:dyDescent="0.3">
      <c r="B197">
        <v>843</v>
      </c>
      <c r="C197" t="s">
        <v>214</v>
      </c>
      <c r="D197">
        <v>4</v>
      </c>
      <c r="E197" t="s">
        <v>198</v>
      </c>
      <c r="F197" t="s">
        <v>198</v>
      </c>
    </row>
    <row r="198" spans="2:6" x14ac:dyDescent="0.3">
      <c r="B198">
        <v>519</v>
      </c>
      <c r="C198" t="s">
        <v>229</v>
      </c>
      <c r="D198">
        <v>5</v>
      </c>
      <c r="E198" t="s">
        <v>198</v>
      </c>
      <c r="F198" t="s">
        <v>198</v>
      </c>
    </row>
    <row r="199" spans="2:6" x14ac:dyDescent="0.3">
      <c r="B199">
        <v>652</v>
      </c>
      <c r="C199" t="s">
        <v>215</v>
      </c>
      <c r="D199">
        <v>5</v>
      </c>
      <c r="E199" t="s">
        <v>201</v>
      </c>
    </row>
    <row r="200" spans="2:6" x14ac:dyDescent="0.3">
      <c r="B200">
        <v>712</v>
      </c>
      <c r="C200" t="s">
        <v>197</v>
      </c>
      <c r="D200">
        <v>5</v>
      </c>
      <c r="E200" t="s">
        <v>198</v>
      </c>
      <c r="F200" t="s">
        <v>198</v>
      </c>
    </row>
    <row r="201" spans="2:6" x14ac:dyDescent="0.3">
      <c r="B201">
        <v>471</v>
      </c>
      <c r="C201" t="s">
        <v>205</v>
      </c>
      <c r="D201">
        <v>4</v>
      </c>
      <c r="E201" t="s">
        <v>198</v>
      </c>
      <c r="F201" t="s">
        <v>201</v>
      </c>
    </row>
    <row r="202" spans="2:6" x14ac:dyDescent="0.3">
      <c r="B202">
        <v>264</v>
      </c>
      <c r="C202" t="s">
        <v>199</v>
      </c>
      <c r="D202">
        <v>4</v>
      </c>
      <c r="E202" t="s">
        <v>198</v>
      </c>
      <c r="F202" t="s">
        <v>198</v>
      </c>
    </row>
    <row r="203" spans="2:6" x14ac:dyDescent="0.3">
      <c r="B203">
        <v>480</v>
      </c>
      <c r="C203" t="s">
        <v>200</v>
      </c>
      <c r="D203">
        <v>3</v>
      </c>
      <c r="E203" t="s">
        <v>198</v>
      </c>
      <c r="F203" t="s">
        <v>201</v>
      </c>
    </row>
    <row r="204" spans="2:6" x14ac:dyDescent="0.3">
      <c r="B204">
        <v>73</v>
      </c>
      <c r="C204" t="s">
        <v>202</v>
      </c>
      <c r="D204">
        <v>4</v>
      </c>
      <c r="E204" t="s">
        <v>198</v>
      </c>
      <c r="F204" t="s">
        <v>198</v>
      </c>
    </row>
    <row r="205" spans="2:6" x14ac:dyDescent="0.3">
      <c r="B205">
        <v>946</v>
      </c>
      <c r="C205" t="s">
        <v>203</v>
      </c>
      <c r="D205">
        <v>3</v>
      </c>
      <c r="E205" t="s">
        <v>198</v>
      </c>
      <c r="F205" t="s">
        <v>201</v>
      </c>
    </row>
    <row r="206" spans="2:6" x14ac:dyDescent="0.3">
      <c r="B206">
        <v>606</v>
      </c>
      <c r="C206" t="s">
        <v>204</v>
      </c>
      <c r="D206">
        <v>3</v>
      </c>
      <c r="E206" t="s">
        <v>198</v>
      </c>
      <c r="F206" t="s">
        <v>201</v>
      </c>
    </row>
    <row r="207" spans="2:6" x14ac:dyDescent="0.3">
      <c r="B207">
        <v>159</v>
      </c>
      <c r="C207" t="s">
        <v>232</v>
      </c>
      <c r="D207">
        <v>4</v>
      </c>
      <c r="E207" t="s">
        <v>198</v>
      </c>
      <c r="F207" t="s">
        <v>198</v>
      </c>
    </row>
    <row r="208" spans="2:6" x14ac:dyDescent="0.3">
      <c r="B208">
        <v>848</v>
      </c>
      <c r="C208" t="s">
        <v>213</v>
      </c>
      <c r="D208">
        <v>5</v>
      </c>
      <c r="E208" t="s">
        <v>198</v>
      </c>
      <c r="F208" t="s">
        <v>198</v>
      </c>
    </row>
    <row r="209" spans="2:6" x14ac:dyDescent="0.3">
      <c r="B209">
        <v>843</v>
      </c>
      <c r="C209" t="s">
        <v>214</v>
      </c>
      <c r="D209">
        <v>3</v>
      </c>
      <c r="E209" t="s">
        <v>198</v>
      </c>
      <c r="F209" t="s">
        <v>201</v>
      </c>
    </row>
    <row r="210" spans="2:6" x14ac:dyDescent="0.3">
      <c r="B210">
        <v>890</v>
      </c>
      <c r="C210" t="s">
        <v>217</v>
      </c>
      <c r="D210">
        <v>5</v>
      </c>
      <c r="E210" t="s">
        <v>198</v>
      </c>
      <c r="F210" t="s">
        <v>198</v>
      </c>
    </row>
    <row r="211" spans="2:6" x14ac:dyDescent="0.3">
      <c r="B211">
        <v>780</v>
      </c>
      <c r="C211" t="s">
        <v>209</v>
      </c>
      <c r="D211">
        <v>1</v>
      </c>
      <c r="E211" t="s">
        <v>198</v>
      </c>
      <c r="F211" t="s">
        <v>201</v>
      </c>
    </row>
    <row r="212" spans="2:6" x14ac:dyDescent="0.3">
      <c r="B212">
        <v>712</v>
      </c>
      <c r="C212" t="s">
        <v>197</v>
      </c>
      <c r="D212">
        <v>4</v>
      </c>
      <c r="E212" t="s">
        <v>198</v>
      </c>
      <c r="F212" t="s">
        <v>201</v>
      </c>
    </row>
    <row r="213" spans="2:6" x14ac:dyDescent="0.3">
      <c r="B213">
        <v>264</v>
      </c>
      <c r="C213" t="s">
        <v>199</v>
      </c>
      <c r="D213">
        <v>4</v>
      </c>
      <c r="E213" t="s">
        <v>198</v>
      </c>
      <c r="F213" t="s">
        <v>201</v>
      </c>
    </row>
    <row r="214" spans="2:6" x14ac:dyDescent="0.3">
      <c r="B214">
        <v>73</v>
      </c>
      <c r="C214" t="s">
        <v>202</v>
      </c>
      <c r="D214">
        <v>5</v>
      </c>
      <c r="E214" t="s">
        <v>198</v>
      </c>
      <c r="F214" t="s">
        <v>198</v>
      </c>
    </row>
    <row r="215" spans="2:6" x14ac:dyDescent="0.3">
      <c r="B215">
        <v>848</v>
      </c>
      <c r="C215" t="s">
        <v>213</v>
      </c>
      <c r="D215">
        <v>5</v>
      </c>
      <c r="E215" t="s">
        <v>198</v>
      </c>
      <c r="F215" t="s">
        <v>198</v>
      </c>
    </row>
    <row r="216" spans="2:6" x14ac:dyDescent="0.3">
      <c r="B216">
        <v>843</v>
      </c>
      <c r="C216" t="s">
        <v>214</v>
      </c>
      <c r="D216">
        <v>4</v>
      </c>
      <c r="E216" t="s">
        <v>198</v>
      </c>
      <c r="F216" t="s">
        <v>198</v>
      </c>
    </row>
    <row r="217" spans="2:6" x14ac:dyDescent="0.3">
      <c r="B217">
        <v>890</v>
      </c>
      <c r="C217" t="s">
        <v>217</v>
      </c>
      <c r="D217">
        <v>4</v>
      </c>
      <c r="E217" t="s">
        <v>198</v>
      </c>
      <c r="F217" t="s">
        <v>198</v>
      </c>
    </row>
    <row r="218" spans="2:6" x14ac:dyDescent="0.3">
      <c r="B218">
        <v>833</v>
      </c>
      <c r="C218" t="s">
        <v>226</v>
      </c>
      <c r="D218">
        <v>3</v>
      </c>
      <c r="E218" t="s">
        <v>198</v>
      </c>
      <c r="F218" t="s">
        <v>198</v>
      </c>
    </row>
    <row r="219" spans="2:6" x14ac:dyDescent="0.3">
      <c r="B219">
        <v>471</v>
      </c>
      <c r="C219" t="s">
        <v>205</v>
      </c>
      <c r="D219">
        <v>5</v>
      </c>
      <c r="E219" t="s">
        <v>201</v>
      </c>
    </row>
    <row r="220" spans="2:6" x14ac:dyDescent="0.3">
      <c r="B220">
        <v>480</v>
      </c>
      <c r="C220" t="s">
        <v>200</v>
      </c>
      <c r="D220">
        <v>5</v>
      </c>
      <c r="E220" t="s">
        <v>201</v>
      </c>
    </row>
    <row r="221" spans="2:6" x14ac:dyDescent="0.3">
      <c r="B221">
        <v>70</v>
      </c>
      <c r="C221" t="s">
        <v>208</v>
      </c>
      <c r="D221">
        <v>4</v>
      </c>
      <c r="E221" t="s">
        <v>201</v>
      </c>
    </row>
    <row r="222" spans="2:6" x14ac:dyDescent="0.3">
      <c r="B222">
        <v>917</v>
      </c>
      <c r="C222" t="s">
        <v>227</v>
      </c>
      <c r="D222">
        <v>4</v>
      </c>
      <c r="E222" t="s">
        <v>201</v>
      </c>
    </row>
    <row r="223" spans="2:6" x14ac:dyDescent="0.3">
      <c r="B223">
        <v>999</v>
      </c>
      <c r="C223" t="s">
        <v>230</v>
      </c>
      <c r="D223">
        <v>5</v>
      </c>
      <c r="E223" t="s">
        <v>201</v>
      </c>
    </row>
    <row r="224" spans="2:6" x14ac:dyDescent="0.3">
      <c r="B224">
        <v>780</v>
      </c>
      <c r="C224" t="s">
        <v>209</v>
      </c>
      <c r="D224">
        <v>4</v>
      </c>
      <c r="E224" t="s">
        <v>198</v>
      </c>
      <c r="F224" t="s">
        <v>198</v>
      </c>
    </row>
    <row r="225" spans="2:6" x14ac:dyDescent="0.3">
      <c r="B225">
        <v>773</v>
      </c>
      <c r="C225" t="s">
        <v>211</v>
      </c>
      <c r="D225">
        <v>4</v>
      </c>
      <c r="E225" t="s">
        <v>198</v>
      </c>
      <c r="F225" t="s">
        <v>198</v>
      </c>
    </row>
    <row r="226" spans="2:6" x14ac:dyDescent="0.3">
      <c r="B226">
        <v>618</v>
      </c>
      <c r="C226" t="s">
        <v>219</v>
      </c>
      <c r="D226">
        <v>3</v>
      </c>
      <c r="E226" t="s">
        <v>201</v>
      </c>
    </row>
    <row r="227" spans="2:6" x14ac:dyDescent="0.3">
      <c r="B227">
        <v>689</v>
      </c>
      <c r="C227" t="s">
        <v>225</v>
      </c>
      <c r="D227">
        <v>3</v>
      </c>
      <c r="E227" t="s">
        <v>201</v>
      </c>
    </row>
    <row r="228" spans="2:6" x14ac:dyDescent="0.3">
      <c r="B228">
        <v>938</v>
      </c>
      <c r="C228" t="s">
        <v>220</v>
      </c>
      <c r="D228">
        <v>4</v>
      </c>
      <c r="E228" t="s">
        <v>201</v>
      </c>
    </row>
    <row r="229" spans="2:6" x14ac:dyDescent="0.3">
      <c r="B229">
        <v>771</v>
      </c>
      <c r="C229" t="s">
        <v>210</v>
      </c>
      <c r="D229">
        <v>3</v>
      </c>
      <c r="E229" t="s">
        <v>201</v>
      </c>
    </row>
    <row r="230" spans="2:6" x14ac:dyDescent="0.3">
      <c r="B230">
        <v>770</v>
      </c>
      <c r="C230" t="s">
        <v>221</v>
      </c>
      <c r="D230">
        <v>3</v>
      </c>
      <c r="E230" t="s">
        <v>201</v>
      </c>
    </row>
    <row r="231" spans="2:6" x14ac:dyDescent="0.3">
      <c r="B231">
        <v>748</v>
      </c>
      <c r="C231" t="s">
        <v>222</v>
      </c>
      <c r="D231">
        <v>4</v>
      </c>
      <c r="E231" t="s">
        <v>201</v>
      </c>
    </row>
    <row r="232" spans="2:6" x14ac:dyDescent="0.3">
      <c r="B232">
        <v>298</v>
      </c>
      <c r="C232" t="s">
        <v>234</v>
      </c>
      <c r="D232">
        <v>4</v>
      </c>
      <c r="E232" t="s">
        <v>201</v>
      </c>
    </row>
    <row r="233" spans="2:6" x14ac:dyDescent="0.3">
      <c r="B233">
        <v>686</v>
      </c>
      <c r="C233" t="s">
        <v>235</v>
      </c>
      <c r="D233">
        <v>3</v>
      </c>
      <c r="E233" t="s">
        <v>201</v>
      </c>
    </row>
    <row r="234" spans="2:6" x14ac:dyDescent="0.3">
      <c r="B234">
        <v>712</v>
      </c>
      <c r="C234" t="s">
        <v>197</v>
      </c>
      <c r="D234">
        <v>3</v>
      </c>
      <c r="E234" t="s">
        <v>198</v>
      </c>
      <c r="F234" t="s">
        <v>201</v>
      </c>
    </row>
    <row r="235" spans="2:6" x14ac:dyDescent="0.3">
      <c r="B235">
        <v>471</v>
      </c>
      <c r="C235" t="s">
        <v>205</v>
      </c>
      <c r="D235">
        <v>4</v>
      </c>
      <c r="E235" t="s">
        <v>198</v>
      </c>
      <c r="F235" t="s">
        <v>198</v>
      </c>
    </row>
    <row r="236" spans="2:6" x14ac:dyDescent="0.3">
      <c r="B236">
        <v>264</v>
      </c>
      <c r="C236" t="s">
        <v>199</v>
      </c>
      <c r="D236">
        <v>3</v>
      </c>
      <c r="E236" t="s">
        <v>198</v>
      </c>
      <c r="F236" t="s">
        <v>201</v>
      </c>
    </row>
    <row r="237" spans="2:6" x14ac:dyDescent="0.3">
      <c r="B237">
        <v>480</v>
      </c>
      <c r="C237" t="s">
        <v>200</v>
      </c>
      <c r="D237">
        <v>4</v>
      </c>
      <c r="E237" t="s">
        <v>198</v>
      </c>
      <c r="F237" t="s">
        <v>198</v>
      </c>
    </row>
    <row r="238" spans="2:6" x14ac:dyDescent="0.3">
      <c r="B238">
        <v>780</v>
      </c>
      <c r="C238" t="s">
        <v>209</v>
      </c>
      <c r="D238">
        <v>3</v>
      </c>
      <c r="E238" t="s">
        <v>198</v>
      </c>
      <c r="F238" t="s">
        <v>201</v>
      </c>
    </row>
    <row r="239" spans="2:6" x14ac:dyDescent="0.3">
      <c r="B239">
        <v>771</v>
      </c>
      <c r="C239" t="s">
        <v>210</v>
      </c>
      <c r="D239">
        <v>4</v>
      </c>
      <c r="E239" t="s">
        <v>198</v>
      </c>
      <c r="F239" t="s">
        <v>198</v>
      </c>
    </row>
    <row r="240" spans="2:6" x14ac:dyDescent="0.3">
      <c r="B240">
        <v>773</v>
      </c>
      <c r="C240" t="s">
        <v>211</v>
      </c>
      <c r="D240">
        <v>3</v>
      </c>
      <c r="E240" t="s">
        <v>198</v>
      </c>
      <c r="F240" t="s">
        <v>198</v>
      </c>
    </row>
    <row r="241" spans="2:6" x14ac:dyDescent="0.3">
      <c r="B241">
        <v>770</v>
      </c>
      <c r="C241" t="s">
        <v>221</v>
      </c>
      <c r="D241">
        <v>3</v>
      </c>
      <c r="E241" t="s">
        <v>198</v>
      </c>
      <c r="F241" t="s">
        <v>198</v>
      </c>
    </row>
    <row r="242" spans="2:6" x14ac:dyDescent="0.3">
      <c r="B242">
        <v>833</v>
      </c>
      <c r="C242" t="s">
        <v>226</v>
      </c>
      <c r="D242">
        <v>4</v>
      </c>
      <c r="E242" t="s">
        <v>198</v>
      </c>
      <c r="F242" t="s">
        <v>198</v>
      </c>
    </row>
    <row r="243" spans="2:6" x14ac:dyDescent="0.3">
      <c r="B243">
        <v>70</v>
      </c>
      <c r="C243" t="s">
        <v>208</v>
      </c>
      <c r="D243">
        <v>4</v>
      </c>
      <c r="E243" t="s">
        <v>201</v>
      </c>
    </row>
    <row r="244" spans="2:6" x14ac:dyDescent="0.3">
      <c r="B244">
        <v>917</v>
      </c>
      <c r="C244" t="s">
        <v>227</v>
      </c>
      <c r="D244">
        <v>3</v>
      </c>
      <c r="E244" t="s">
        <v>201</v>
      </c>
    </row>
    <row r="245" spans="2:6" x14ac:dyDescent="0.3">
      <c r="B245">
        <v>999</v>
      </c>
      <c r="C245" t="s">
        <v>230</v>
      </c>
      <c r="D245">
        <v>4</v>
      </c>
      <c r="E245" t="s">
        <v>201</v>
      </c>
    </row>
    <row r="246" spans="2:6" x14ac:dyDescent="0.3">
      <c r="B246">
        <v>712</v>
      </c>
      <c r="C246" t="s">
        <v>197</v>
      </c>
      <c r="D246">
        <v>5</v>
      </c>
      <c r="E246" t="s">
        <v>198</v>
      </c>
      <c r="F246" t="s">
        <v>198</v>
      </c>
    </row>
    <row r="247" spans="2:6" x14ac:dyDescent="0.3">
      <c r="B247">
        <v>471</v>
      </c>
      <c r="C247" t="s">
        <v>205</v>
      </c>
      <c r="D247">
        <v>5</v>
      </c>
      <c r="E247" t="s">
        <v>198</v>
      </c>
      <c r="F247" t="s">
        <v>198</v>
      </c>
    </row>
    <row r="248" spans="2:6" x14ac:dyDescent="0.3">
      <c r="B248">
        <v>264</v>
      </c>
      <c r="C248" t="s">
        <v>199</v>
      </c>
      <c r="D248">
        <v>4</v>
      </c>
      <c r="E248" t="s">
        <v>198</v>
      </c>
      <c r="F248" t="s">
        <v>198</v>
      </c>
    </row>
    <row r="249" spans="2:6" x14ac:dyDescent="0.3">
      <c r="B249">
        <v>480</v>
      </c>
      <c r="C249" t="s">
        <v>200</v>
      </c>
      <c r="D249">
        <v>5</v>
      </c>
      <c r="E249" t="s">
        <v>198</v>
      </c>
      <c r="F249" t="s">
        <v>198</v>
      </c>
    </row>
    <row r="250" spans="2:6" x14ac:dyDescent="0.3">
      <c r="B250">
        <v>73</v>
      </c>
      <c r="C250" t="s">
        <v>202</v>
      </c>
      <c r="D250">
        <v>5</v>
      </c>
      <c r="E250" t="s">
        <v>198</v>
      </c>
      <c r="F250" t="s">
        <v>198</v>
      </c>
    </row>
    <row r="251" spans="2:6" x14ac:dyDescent="0.3">
      <c r="B251">
        <v>848</v>
      </c>
      <c r="C251" t="s">
        <v>213</v>
      </c>
      <c r="D251">
        <v>5</v>
      </c>
      <c r="E251" t="s">
        <v>198</v>
      </c>
      <c r="F251" t="s">
        <v>198</v>
      </c>
    </row>
    <row r="252" spans="2:6" x14ac:dyDescent="0.3">
      <c r="B252">
        <v>843</v>
      </c>
      <c r="C252" t="s">
        <v>214</v>
      </c>
      <c r="D252">
        <v>4</v>
      </c>
      <c r="E252" t="s">
        <v>198</v>
      </c>
      <c r="F252" t="s">
        <v>198</v>
      </c>
    </row>
    <row r="253" spans="2:6" x14ac:dyDescent="0.3">
      <c r="B253">
        <v>890</v>
      </c>
      <c r="C253" t="s">
        <v>217</v>
      </c>
      <c r="D253">
        <v>5</v>
      </c>
      <c r="E253" t="s">
        <v>198</v>
      </c>
      <c r="F253" t="s">
        <v>198</v>
      </c>
    </row>
    <row r="254" spans="2:6" x14ac:dyDescent="0.3">
      <c r="B254">
        <v>618</v>
      </c>
      <c r="C254" t="s">
        <v>219</v>
      </c>
      <c r="D254">
        <v>2</v>
      </c>
      <c r="E254" t="s">
        <v>201</v>
      </c>
    </row>
    <row r="255" spans="2:6" x14ac:dyDescent="0.3">
      <c r="B255">
        <v>689</v>
      </c>
      <c r="C255" t="s">
        <v>225</v>
      </c>
      <c r="D255">
        <v>3</v>
      </c>
      <c r="E255" t="s">
        <v>201</v>
      </c>
    </row>
    <row r="256" spans="2:6" x14ac:dyDescent="0.3">
      <c r="B256">
        <v>938</v>
      </c>
      <c r="C256" t="s">
        <v>220</v>
      </c>
      <c r="D256">
        <v>4</v>
      </c>
      <c r="E256" t="s">
        <v>201</v>
      </c>
    </row>
    <row r="257" spans="2:6" x14ac:dyDescent="0.3">
      <c r="B257">
        <v>694</v>
      </c>
      <c r="C257" t="s">
        <v>224</v>
      </c>
      <c r="D257">
        <v>4</v>
      </c>
      <c r="E257" t="s">
        <v>201</v>
      </c>
    </row>
    <row r="258" spans="2:6" x14ac:dyDescent="0.3">
      <c r="B258">
        <v>712</v>
      </c>
      <c r="C258" t="s">
        <v>197</v>
      </c>
      <c r="D258">
        <v>5</v>
      </c>
      <c r="E258" t="s">
        <v>198</v>
      </c>
      <c r="F258" t="s">
        <v>198</v>
      </c>
    </row>
    <row r="259" spans="2:6" x14ac:dyDescent="0.3">
      <c r="B259">
        <v>471</v>
      </c>
      <c r="C259" t="s">
        <v>205</v>
      </c>
      <c r="D259">
        <v>5</v>
      </c>
      <c r="E259" t="s">
        <v>201</v>
      </c>
    </row>
    <row r="260" spans="2:6" x14ac:dyDescent="0.3">
      <c r="B260">
        <v>264</v>
      </c>
      <c r="C260" t="s">
        <v>199</v>
      </c>
      <c r="D260">
        <v>5</v>
      </c>
      <c r="E260" t="s">
        <v>198</v>
      </c>
      <c r="F260" t="s">
        <v>198</v>
      </c>
    </row>
    <row r="261" spans="2:6" x14ac:dyDescent="0.3">
      <c r="B261">
        <v>480</v>
      </c>
      <c r="C261" t="s">
        <v>200</v>
      </c>
      <c r="D261">
        <v>5</v>
      </c>
      <c r="E261" t="s">
        <v>198</v>
      </c>
      <c r="F261" t="s">
        <v>198</v>
      </c>
    </row>
    <row r="262" spans="2:6" x14ac:dyDescent="0.3">
      <c r="B262">
        <v>73</v>
      </c>
      <c r="C262" t="s">
        <v>202</v>
      </c>
      <c r="D262">
        <v>5</v>
      </c>
      <c r="E262" t="s">
        <v>198</v>
      </c>
      <c r="F262" t="s">
        <v>198</v>
      </c>
    </row>
    <row r="263" spans="2:6" x14ac:dyDescent="0.3">
      <c r="B263">
        <v>946</v>
      </c>
      <c r="C263" t="s">
        <v>203</v>
      </c>
      <c r="D263">
        <v>5</v>
      </c>
      <c r="E263" t="s">
        <v>198</v>
      </c>
      <c r="F263" t="s">
        <v>198</v>
      </c>
    </row>
    <row r="264" spans="2:6" x14ac:dyDescent="0.3">
      <c r="B264">
        <v>606</v>
      </c>
      <c r="C264" t="s">
        <v>204</v>
      </c>
      <c r="D264">
        <v>3</v>
      </c>
      <c r="E264" t="s">
        <v>198</v>
      </c>
      <c r="F264" t="s">
        <v>201</v>
      </c>
    </row>
    <row r="265" spans="2:6" x14ac:dyDescent="0.3">
      <c r="B265">
        <v>159</v>
      </c>
      <c r="C265" t="s">
        <v>232</v>
      </c>
      <c r="D265">
        <v>4</v>
      </c>
      <c r="E265" t="s">
        <v>201</v>
      </c>
    </row>
    <row r="266" spans="2:6" x14ac:dyDescent="0.3">
      <c r="B266">
        <v>848</v>
      </c>
      <c r="C266" t="s">
        <v>213</v>
      </c>
      <c r="D266">
        <v>5</v>
      </c>
      <c r="E266" t="s">
        <v>198</v>
      </c>
      <c r="F266" t="s">
        <v>198</v>
      </c>
    </row>
    <row r="267" spans="2:6" x14ac:dyDescent="0.3">
      <c r="B267">
        <v>843</v>
      </c>
      <c r="C267" t="s">
        <v>214</v>
      </c>
      <c r="D267">
        <v>5</v>
      </c>
      <c r="E267" t="s">
        <v>198</v>
      </c>
      <c r="F267" t="s">
        <v>198</v>
      </c>
    </row>
    <row r="268" spans="2:6" x14ac:dyDescent="0.3">
      <c r="B268">
        <v>519</v>
      </c>
      <c r="C268" t="s">
        <v>229</v>
      </c>
      <c r="D268">
        <v>4</v>
      </c>
      <c r="E268" t="s">
        <v>201</v>
      </c>
    </row>
    <row r="269" spans="2:6" x14ac:dyDescent="0.3">
      <c r="B269">
        <v>712</v>
      </c>
      <c r="C269" t="s">
        <v>197</v>
      </c>
      <c r="D269">
        <v>4</v>
      </c>
      <c r="E269" t="s">
        <v>198</v>
      </c>
      <c r="F269" t="s">
        <v>198</v>
      </c>
    </row>
    <row r="270" spans="2:6" x14ac:dyDescent="0.3">
      <c r="B270">
        <v>946</v>
      </c>
      <c r="C270" t="s">
        <v>203</v>
      </c>
      <c r="D270">
        <v>3</v>
      </c>
      <c r="E270" t="s">
        <v>198</v>
      </c>
      <c r="F270" t="s">
        <v>198</v>
      </c>
    </row>
    <row r="271" spans="2:6" x14ac:dyDescent="0.3">
      <c r="B271">
        <v>264</v>
      </c>
      <c r="C271" t="s">
        <v>199</v>
      </c>
      <c r="D271">
        <v>5</v>
      </c>
      <c r="E271" t="s">
        <v>198</v>
      </c>
      <c r="F271" t="s">
        <v>198</v>
      </c>
    </row>
    <row r="272" spans="2:6" x14ac:dyDescent="0.3">
      <c r="B272">
        <v>57</v>
      </c>
      <c r="C272" t="s">
        <v>212</v>
      </c>
      <c r="D272">
        <v>4</v>
      </c>
      <c r="E272" t="s">
        <v>198</v>
      </c>
      <c r="F272" t="s">
        <v>198</v>
      </c>
    </row>
    <row r="273" spans="2:6" x14ac:dyDescent="0.3">
      <c r="B273">
        <v>848</v>
      </c>
      <c r="C273" t="s">
        <v>213</v>
      </c>
      <c r="D273">
        <v>4</v>
      </c>
      <c r="E273" t="s">
        <v>198</v>
      </c>
      <c r="F273" t="s">
        <v>198</v>
      </c>
    </row>
    <row r="274" spans="2:6" x14ac:dyDescent="0.3">
      <c r="B274">
        <v>890</v>
      </c>
      <c r="C274" t="s">
        <v>217</v>
      </c>
      <c r="D274">
        <v>4</v>
      </c>
      <c r="E274" t="s">
        <v>198</v>
      </c>
      <c r="F274" t="s">
        <v>198</v>
      </c>
    </row>
    <row r="275" spans="2:6" x14ac:dyDescent="0.3">
      <c r="B275">
        <v>780</v>
      </c>
      <c r="C275" t="s">
        <v>209</v>
      </c>
      <c r="D275">
        <v>5</v>
      </c>
      <c r="E275" t="s">
        <v>198</v>
      </c>
      <c r="F275" t="s">
        <v>198</v>
      </c>
    </row>
    <row r="276" spans="2:6" x14ac:dyDescent="0.3">
      <c r="B276">
        <v>471</v>
      </c>
      <c r="C276" t="s">
        <v>205</v>
      </c>
      <c r="D276">
        <v>5</v>
      </c>
      <c r="E276" t="s">
        <v>201</v>
      </c>
    </row>
    <row r="277" spans="2:6" x14ac:dyDescent="0.3">
      <c r="B277">
        <v>73</v>
      </c>
      <c r="C277" t="s">
        <v>202</v>
      </c>
      <c r="D277">
        <v>4</v>
      </c>
      <c r="E277" t="s">
        <v>201</v>
      </c>
    </row>
    <row r="278" spans="2:6" x14ac:dyDescent="0.3">
      <c r="B278">
        <v>480</v>
      </c>
      <c r="C278" t="s">
        <v>200</v>
      </c>
      <c r="D278">
        <v>1</v>
      </c>
      <c r="E278" t="s">
        <v>201</v>
      </c>
    </row>
    <row r="279" spans="2:6" x14ac:dyDescent="0.3">
      <c r="B279">
        <v>652</v>
      </c>
      <c r="C279" t="s">
        <v>215</v>
      </c>
      <c r="D279">
        <v>3</v>
      </c>
      <c r="E279" t="s">
        <v>201</v>
      </c>
    </row>
    <row r="280" spans="2:6" x14ac:dyDescent="0.3">
      <c r="B280">
        <v>843</v>
      </c>
      <c r="C280" t="s">
        <v>214</v>
      </c>
      <c r="D280">
        <v>4</v>
      </c>
      <c r="E280" t="s">
        <v>201</v>
      </c>
    </row>
    <row r="281" spans="2:6" x14ac:dyDescent="0.3">
      <c r="B281">
        <v>712</v>
      </c>
      <c r="C281" t="s">
        <v>197</v>
      </c>
      <c r="D281">
        <v>5</v>
      </c>
      <c r="E281" t="s">
        <v>198</v>
      </c>
      <c r="F281" t="s">
        <v>198</v>
      </c>
    </row>
    <row r="282" spans="2:6" x14ac:dyDescent="0.3">
      <c r="B282">
        <v>471</v>
      </c>
      <c r="C282" t="s">
        <v>205</v>
      </c>
      <c r="D282">
        <v>5</v>
      </c>
      <c r="E282" t="s">
        <v>198</v>
      </c>
      <c r="F282" t="s">
        <v>198</v>
      </c>
    </row>
    <row r="283" spans="2:6" x14ac:dyDescent="0.3">
      <c r="B283">
        <v>264</v>
      </c>
      <c r="C283" t="s">
        <v>199</v>
      </c>
      <c r="D283">
        <v>3</v>
      </c>
      <c r="E283" t="s">
        <v>198</v>
      </c>
      <c r="F283" t="s">
        <v>198</v>
      </c>
    </row>
    <row r="284" spans="2:6" x14ac:dyDescent="0.3">
      <c r="B284">
        <v>73</v>
      </c>
      <c r="C284" t="s">
        <v>202</v>
      </c>
      <c r="D284">
        <v>5</v>
      </c>
      <c r="E284" t="s">
        <v>198</v>
      </c>
      <c r="F284" t="s">
        <v>198</v>
      </c>
    </row>
    <row r="285" spans="2:6" x14ac:dyDescent="0.3">
      <c r="B285">
        <v>848</v>
      </c>
      <c r="C285" t="s">
        <v>213</v>
      </c>
      <c r="D285">
        <v>5</v>
      </c>
      <c r="E285" t="s">
        <v>198</v>
      </c>
      <c r="F285" t="s">
        <v>198</v>
      </c>
    </row>
    <row r="286" spans="2:6" x14ac:dyDescent="0.3">
      <c r="B286">
        <v>843</v>
      </c>
      <c r="C286" t="s">
        <v>214</v>
      </c>
      <c r="D286">
        <v>4</v>
      </c>
      <c r="E286" t="s">
        <v>198</v>
      </c>
      <c r="F286" t="s">
        <v>198</v>
      </c>
    </row>
    <row r="287" spans="2:6" x14ac:dyDescent="0.3">
      <c r="B287">
        <v>890</v>
      </c>
      <c r="C287" t="s">
        <v>217</v>
      </c>
      <c r="D287">
        <v>5</v>
      </c>
      <c r="E287" t="s">
        <v>198</v>
      </c>
      <c r="F287" t="s">
        <v>198</v>
      </c>
    </row>
    <row r="288" spans="2:6" x14ac:dyDescent="0.3">
      <c r="B288">
        <v>946</v>
      </c>
      <c r="C288" t="s">
        <v>203</v>
      </c>
      <c r="D288">
        <v>5</v>
      </c>
      <c r="E288" t="s">
        <v>198</v>
      </c>
      <c r="F288" t="s">
        <v>198</v>
      </c>
    </row>
    <row r="289" spans="2:6" x14ac:dyDescent="0.3">
      <c r="B289">
        <v>606</v>
      </c>
      <c r="C289" t="s">
        <v>204</v>
      </c>
      <c r="D289">
        <v>5</v>
      </c>
      <c r="E289" t="s">
        <v>198</v>
      </c>
      <c r="F289" t="s">
        <v>198</v>
      </c>
    </row>
    <row r="290" spans="2:6" x14ac:dyDescent="0.3">
      <c r="B290">
        <v>159</v>
      </c>
      <c r="C290" t="s">
        <v>232</v>
      </c>
      <c r="D290">
        <v>5</v>
      </c>
      <c r="E290" t="s">
        <v>198</v>
      </c>
      <c r="F290" t="s">
        <v>198</v>
      </c>
    </row>
    <row r="291" spans="2:6" x14ac:dyDescent="0.3">
      <c r="B291">
        <v>654</v>
      </c>
      <c r="C291" t="s">
        <v>223</v>
      </c>
      <c r="D291">
        <v>5</v>
      </c>
      <c r="E291" t="s">
        <v>198</v>
      </c>
      <c r="F291" t="s">
        <v>198</v>
      </c>
    </row>
    <row r="292" spans="2:6" x14ac:dyDescent="0.3">
      <c r="B292">
        <v>480</v>
      </c>
      <c r="C292" t="s">
        <v>200</v>
      </c>
      <c r="D292">
        <v>4</v>
      </c>
      <c r="E292" t="s">
        <v>201</v>
      </c>
    </row>
    <row r="293" spans="2:6" x14ac:dyDescent="0.3">
      <c r="B293">
        <v>712</v>
      </c>
      <c r="C293" t="s">
        <v>197</v>
      </c>
      <c r="D293">
        <v>5</v>
      </c>
      <c r="E293" t="s">
        <v>198</v>
      </c>
      <c r="F293" t="s">
        <v>198</v>
      </c>
    </row>
    <row r="294" spans="2:6" x14ac:dyDescent="0.3">
      <c r="B294">
        <v>471</v>
      </c>
      <c r="C294" t="s">
        <v>205</v>
      </c>
      <c r="D294">
        <v>5</v>
      </c>
      <c r="E294" t="s">
        <v>198</v>
      </c>
      <c r="F294" t="s">
        <v>198</v>
      </c>
    </row>
    <row r="295" spans="2:6" x14ac:dyDescent="0.3">
      <c r="B295">
        <v>264</v>
      </c>
      <c r="C295" t="s">
        <v>199</v>
      </c>
      <c r="D295">
        <v>5</v>
      </c>
      <c r="E295" t="s">
        <v>198</v>
      </c>
      <c r="F295" t="s">
        <v>198</v>
      </c>
    </row>
    <row r="296" spans="2:6" x14ac:dyDescent="0.3">
      <c r="B296">
        <v>480</v>
      </c>
      <c r="C296" t="s">
        <v>200</v>
      </c>
      <c r="D296">
        <v>5</v>
      </c>
      <c r="E296" t="s">
        <v>201</v>
      </c>
    </row>
    <row r="297" spans="2:6" x14ac:dyDescent="0.3">
      <c r="B297">
        <v>73</v>
      </c>
      <c r="C297" t="s">
        <v>202</v>
      </c>
      <c r="D297">
        <v>5</v>
      </c>
      <c r="E297" t="s">
        <v>198</v>
      </c>
      <c r="F297" t="s">
        <v>198</v>
      </c>
    </row>
    <row r="298" spans="2:6" x14ac:dyDescent="0.3">
      <c r="B298">
        <v>946</v>
      </c>
      <c r="C298" t="s">
        <v>203</v>
      </c>
      <c r="D298">
        <v>5</v>
      </c>
      <c r="E298" t="s">
        <v>198</v>
      </c>
      <c r="F298" t="s">
        <v>198</v>
      </c>
    </row>
    <row r="299" spans="2:6" x14ac:dyDescent="0.3">
      <c r="B299">
        <v>606</v>
      </c>
      <c r="C299" t="s">
        <v>204</v>
      </c>
      <c r="D299">
        <v>5</v>
      </c>
      <c r="E299" t="s">
        <v>198</v>
      </c>
      <c r="F299" t="s">
        <v>198</v>
      </c>
    </row>
    <row r="300" spans="2:6" x14ac:dyDescent="0.3">
      <c r="B300">
        <v>159</v>
      </c>
      <c r="C300" t="s">
        <v>232</v>
      </c>
      <c r="D300">
        <v>4</v>
      </c>
      <c r="E300" t="s">
        <v>201</v>
      </c>
    </row>
    <row r="301" spans="2:6" x14ac:dyDescent="0.3">
      <c r="B301">
        <v>848</v>
      </c>
      <c r="C301" t="s">
        <v>213</v>
      </c>
      <c r="D301">
        <v>5</v>
      </c>
      <c r="E301" t="s">
        <v>198</v>
      </c>
      <c r="F301" t="s">
        <v>198</v>
      </c>
    </row>
    <row r="302" spans="2:6" x14ac:dyDescent="0.3">
      <c r="B302">
        <v>843</v>
      </c>
      <c r="C302" t="s">
        <v>214</v>
      </c>
      <c r="D302">
        <v>5</v>
      </c>
      <c r="E302" t="s">
        <v>198</v>
      </c>
      <c r="F302" t="s">
        <v>198</v>
      </c>
    </row>
    <row r="303" spans="2:6" x14ac:dyDescent="0.3">
      <c r="B303">
        <v>890</v>
      </c>
      <c r="C303" t="s">
        <v>217</v>
      </c>
      <c r="D303">
        <v>5</v>
      </c>
      <c r="E303" t="s">
        <v>198</v>
      </c>
      <c r="F303" t="s">
        <v>198</v>
      </c>
    </row>
    <row r="304" spans="2:6" x14ac:dyDescent="0.3">
      <c r="B304">
        <v>780</v>
      </c>
      <c r="C304" t="s">
        <v>209</v>
      </c>
      <c r="D304">
        <v>5</v>
      </c>
      <c r="E304" t="s">
        <v>198</v>
      </c>
      <c r="F304" t="s">
        <v>198</v>
      </c>
    </row>
    <row r="305" spans="2:6" x14ac:dyDescent="0.3">
      <c r="B305">
        <v>712</v>
      </c>
      <c r="C305" t="s">
        <v>197</v>
      </c>
      <c r="D305">
        <v>5</v>
      </c>
      <c r="E305" t="s">
        <v>198</v>
      </c>
      <c r="F305" t="s">
        <v>201</v>
      </c>
    </row>
    <row r="306" spans="2:6" x14ac:dyDescent="0.3">
      <c r="B306">
        <v>471</v>
      </c>
      <c r="C306" t="s">
        <v>205</v>
      </c>
      <c r="D306">
        <v>1</v>
      </c>
      <c r="E306" t="s">
        <v>201</v>
      </c>
    </row>
    <row r="307" spans="2:6" x14ac:dyDescent="0.3">
      <c r="B307">
        <v>264</v>
      </c>
      <c r="C307" t="s">
        <v>199</v>
      </c>
      <c r="D307">
        <v>4</v>
      </c>
      <c r="E307" t="s">
        <v>198</v>
      </c>
      <c r="F307" t="s">
        <v>201</v>
      </c>
    </row>
    <row r="308" spans="2:6" x14ac:dyDescent="0.3">
      <c r="B308">
        <v>480</v>
      </c>
      <c r="C308" t="s">
        <v>200</v>
      </c>
      <c r="D308">
        <v>1</v>
      </c>
      <c r="E308" t="s">
        <v>201</v>
      </c>
    </row>
    <row r="309" spans="2:6" x14ac:dyDescent="0.3">
      <c r="B309">
        <v>73</v>
      </c>
      <c r="C309" t="s">
        <v>202</v>
      </c>
      <c r="D309">
        <v>2</v>
      </c>
      <c r="E309" t="s">
        <v>198</v>
      </c>
      <c r="F309" t="s">
        <v>201</v>
      </c>
    </row>
    <row r="310" spans="2:6" x14ac:dyDescent="0.3">
      <c r="B310">
        <v>946</v>
      </c>
      <c r="C310" t="s">
        <v>203</v>
      </c>
      <c r="D310">
        <v>2</v>
      </c>
      <c r="E310" t="s">
        <v>198</v>
      </c>
      <c r="F310" t="s">
        <v>201</v>
      </c>
    </row>
    <row r="311" spans="2:6" x14ac:dyDescent="0.3">
      <c r="B311">
        <v>606</v>
      </c>
      <c r="C311" t="s">
        <v>204</v>
      </c>
      <c r="D311">
        <v>3</v>
      </c>
      <c r="E311" t="s">
        <v>198</v>
      </c>
      <c r="F311" t="s">
        <v>198</v>
      </c>
    </row>
    <row r="312" spans="2:6" x14ac:dyDescent="0.3">
      <c r="B312">
        <v>159</v>
      </c>
      <c r="C312" t="s">
        <v>232</v>
      </c>
      <c r="D312">
        <v>3</v>
      </c>
      <c r="E312" t="s">
        <v>198</v>
      </c>
      <c r="F312" t="s">
        <v>201</v>
      </c>
    </row>
    <row r="313" spans="2:6" x14ac:dyDescent="0.3">
      <c r="B313">
        <v>848</v>
      </c>
      <c r="C313" t="s">
        <v>213</v>
      </c>
      <c r="D313">
        <v>5</v>
      </c>
      <c r="E313" t="s">
        <v>198</v>
      </c>
      <c r="F313" t="s">
        <v>198</v>
      </c>
    </row>
    <row r="314" spans="2:6" x14ac:dyDescent="0.3">
      <c r="B314">
        <v>843</v>
      </c>
      <c r="C314" t="s">
        <v>214</v>
      </c>
      <c r="D314">
        <v>5</v>
      </c>
      <c r="E314" t="s">
        <v>198</v>
      </c>
      <c r="F314" t="s">
        <v>198</v>
      </c>
    </row>
    <row r="315" spans="2:6" x14ac:dyDescent="0.3">
      <c r="B315">
        <v>890</v>
      </c>
      <c r="C315" t="s">
        <v>217</v>
      </c>
      <c r="D315">
        <v>5</v>
      </c>
      <c r="E315" t="s">
        <v>201</v>
      </c>
    </row>
    <row r="316" spans="2:6" x14ac:dyDescent="0.3">
      <c r="B316">
        <v>712</v>
      </c>
      <c r="C316" t="s">
        <v>197</v>
      </c>
      <c r="D316">
        <v>5</v>
      </c>
      <c r="E316" t="s">
        <v>198</v>
      </c>
      <c r="F316" t="s">
        <v>198</v>
      </c>
    </row>
    <row r="317" spans="2:6" x14ac:dyDescent="0.3">
      <c r="B317">
        <v>471</v>
      </c>
      <c r="C317" t="s">
        <v>205</v>
      </c>
      <c r="D317">
        <v>3</v>
      </c>
      <c r="E317" t="s">
        <v>201</v>
      </c>
    </row>
    <row r="318" spans="2:6" x14ac:dyDescent="0.3">
      <c r="B318">
        <v>264</v>
      </c>
      <c r="C318" t="s">
        <v>199</v>
      </c>
      <c r="D318">
        <v>4</v>
      </c>
      <c r="E318" t="s">
        <v>198</v>
      </c>
      <c r="F318" t="s">
        <v>201</v>
      </c>
    </row>
    <row r="319" spans="2:6" x14ac:dyDescent="0.3">
      <c r="B319">
        <v>480</v>
      </c>
      <c r="C319" t="s">
        <v>200</v>
      </c>
      <c r="D319">
        <v>4</v>
      </c>
      <c r="E319" t="s">
        <v>201</v>
      </c>
    </row>
    <row r="320" spans="2:6" x14ac:dyDescent="0.3">
      <c r="B320">
        <v>73</v>
      </c>
      <c r="C320" t="s">
        <v>202</v>
      </c>
      <c r="D320">
        <v>5</v>
      </c>
      <c r="E320" t="s">
        <v>198</v>
      </c>
      <c r="F320" t="s">
        <v>198</v>
      </c>
    </row>
    <row r="321" spans="2:6" x14ac:dyDescent="0.3">
      <c r="B321">
        <v>946</v>
      </c>
      <c r="C321" t="s">
        <v>203</v>
      </c>
      <c r="D321">
        <v>4</v>
      </c>
      <c r="E321" t="s">
        <v>198</v>
      </c>
      <c r="F321" t="s">
        <v>198</v>
      </c>
    </row>
    <row r="322" spans="2:6" x14ac:dyDescent="0.3">
      <c r="B322">
        <v>606</v>
      </c>
      <c r="C322" t="s">
        <v>204</v>
      </c>
      <c r="D322">
        <v>4</v>
      </c>
      <c r="E322" t="s">
        <v>201</v>
      </c>
    </row>
    <row r="323" spans="2:6" x14ac:dyDescent="0.3">
      <c r="B323">
        <v>159</v>
      </c>
      <c r="C323" t="s">
        <v>232</v>
      </c>
      <c r="D323">
        <v>5</v>
      </c>
      <c r="E323" t="s">
        <v>201</v>
      </c>
    </row>
    <row r="324" spans="2:6" x14ac:dyDescent="0.3">
      <c r="B324">
        <v>848</v>
      </c>
      <c r="C324" t="s">
        <v>213</v>
      </c>
      <c r="D324">
        <v>5</v>
      </c>
      <c r="E324" t="s">
        <v>198</v>
      </c>
      <c r="F324" t="s">
        <v>198</v>
      </c>
    </row>
    <row r="325" spans="2:6" x14ac:dyDescent="0.3">
      <c r="B325">
        <v>843</v>
      </c>
      <c r="C325" t="s">
        <v>214</v>
      </c>
      <c r="D325">
        <v>4</v>
      </c>
      <c r="E325" t="s">
        <v>201</v>
      </c>
    </row>
    <row r="326" spans="2:6" x14ac:dyDescent="0.3">
      <c r="B326">
        <v>890</v>
      </c>
      <c r="C326" t="s">
        <v>217</v>
      </c>
      <c r="D326">
        <v>5</v>
      </c>
      <c r="E326" t="s">
        <v>198</v>
      </c>
      <c r="F326" t="s">
        <v>198</v>
      </c>
    </row>
    <row r="327" spans="2:6" x14ac:dyDescent="0.3">
      <c r="B327">
        <v>712</v>
      </c>
      <c r="C327" t="s">
        <v>197</v>
      </c>
      <c r="D327">
        <v>5</v>
      </c>
      <c r="E327" t="s">
        <v>198</v>
      </c>
      <c r="F327" t="s">
        <v>198</v>
      </c>
    </row>
    <row r="328" spans="2:6" x14ac:dyDescent="0.3">
      <c r="B328">
        <v>264</v>
      </c>
      <c r="C328" t="s">
        <v>199</v>
      </c>
      <c r="D328">
        <v>5</v>
      </c>
      <c r="E328" t="s">
        <v>198</v>
      </c>
      <c r="F328" t="s">
        <v>198</v>
      </c>
    </row>
    <row r="329" spans="2:6" x14ac:dyDescent="0.3">
      <c r="B329">
        <v>73</v>
      </c>
      <c r="C329" t="s">
        <v>202</v>
      </c>
      <c r="D329">
        <v>5</v>
      </c>
      <c r="E329" t="s">
        <v>198</v>
      </c>
      <c r="F329" t="s">
        <v>198</v>
      </c>
    </row>
    <row r="330" spans="2:6" x14ac:dyDescent="0.3">
      <c r="B330">
        <v>848</v>
      </c>
      <c r="C330" t="s">
        <v>213</v>
      </c>
      <c r="D330">
        <v>5</v>
      </c>
      <c r="E330" t="s">
        <v>198</v>
      </c>
      <c r="F330" t="s">
        <v>198</v>
      </c>
    </row>
    <row r="331" spans="2:6" x14ac:dyDescent="0.3">
      <c r="B331">
        <v>843</v>
      </c>
      <c r="C331" t="s">
        <v>214</v>
      </c>
      <c r="D331">
        <v>5</v>
      </c>
      <c r="E331" t="s">
        <v>198</v>
      </c>
      <c r="F331" t="s">
        <v>198</v>
      </c>
    </row>
    <row r="332" spans="2:6" x14ac:dyDescent="0.3">
      <c r="B332">
        <v>946</v>
      </c>
      <c r="C332" t="s">
        <v>203</v>
      </c>
      <c r="D332">
        <v>5</v>
      </c>
      <c r="E332" t="s">
        <v>198</v>
      </c>
      <c r="F332" t="s">
        <v>198</v>
      </c>
    </row>
    <row r="333" spans="2:6" x14ac:dyDescent="0.3">
      <c r="B333">
        <v>471</v>
      </c>
      <c r="C333" t="s">
        <v>205</v>
      </c>
      <c r="D333">
        <v>3</v>
      </c>
      <c r="E333" t="s">
        <v>201</v>
      </c>
    </row>
    <row r="334" spans="2:6" x14ac:dyDescent="0.3">
      <c r="B334">
        <v>480</v>
      </c>
      <c r="C334" t="s">
        <v>200</v>
      </c>
      <c r="D334">
        <v>1</v>
      </c>
      <c r="E334" t="s">
        <v>201</v>
      </c>
    </row>
    <row r="335" spans="2:6" x14ac:dyDescent="0.3">
      <c r="B335">
        <v>606</v>
      </c>
      <c r="C335" t="s">
        <v>204</v>
      </c>
      <c r="D335">
        <v>4</v>
      </c>
      <c r="E335" t="s">
        <v>201</v>
      </c>
    </row>
    <row r="336" spans="2:6" x14ac:dyDescent="0.3">
      <c r="B336">
        <v>159</v>
      </c>
      <c r="C336" t="s">
        <v>232</v>
      </c>
      <c r="D336">
        <v>1</v>
      </c>
      <c r="E336" t="s">
        <v>201</v>
      </c>
    </row>
    <row r="337" spans="2:6" x14ac:dyDescent="0.3">
      <c r="B337">
        <v>519</v>
      </c>
      <c r="C337" t="s">
        <v>229</v>
      </c>
      <c r="D337">
        <v>5</v>
      </c>
      <c r="E337" t="s">
        <v>201</v>
      </c>
    </row>
    <row r="338" spans="2:6" x14ac:dyDescent="0.3">
      <c r="B338">
        <v>712</v>
      </c>
      <c r="C338" t="s">
        <v>197</v>
      </c>
      <c r="D338">
        <v>4</v>
      </c>
      <c r="E338" t="s">
        <v>198</v>
      </c>
      <c r="F338" t="s">
        <v>198</v>
      </c>
    </row>
    <row r="339" spans="2:6" x14ac:dyDescent="0.3">
      <c r="B339">
        <v>264</v>
      </c>
      <c r="C339" t="s">
        <v>199</v>
      </c>
      <c r="D339">
        <v>4</v>
      </c>
      <c r="E339" t="s">
        <v>198</v>
      </c>
      <c r="F339" t="s">
        <v>198</v>
      </c>
    </row>
    <row r="340" spans="2:6" x14ac:dyDescent="0.3">
      <c r="B340">
        <v>73</v>
      </c>
      <c r="C340" t="s">
        <v>202</v>
      </c>
      <c r="D340">
        <v>5</v>
      </c>
      <c r="E340" t="s">
        <v>198</v>
      </c>
      <c r="F340" t="s">
        <v>198</v>
      </c>
    </row>
    <row r="341" spans="2:6" x14ac:dyDescent="0.3">
      <c r="B341">
        <v>946</v>
      </c>
      <c r="C341" t="s">
        <v>203</v>
      </c>
      <c r="D341">
        <v>4</v>
      </c>
      <c r="E341" t="s">
        <v>198</v>
      </c>
      <c r="F341" t="s">
        <v>201</v>
      </c>
    </row>
    <row r="342" spans="2:6" x14ac:dyDescent="0.3">
      <c r="B342">
        <v>606</v>
      </c>
      <c r="C342" t="s">
        <v>204</v>
      </c>
      <c r="D342">
        <v>3</v>
      </c>
      <c r="E342" t="s">
        <v>198</v>
      </c>
      <c r="F342" t="s">
        <v>201</v>
      </c>
    </row>
    <row r="343" spans="2:6" x14ac:dyDescent="0.3">
      <c r="B343">
        <v>848</v>
      </c>
      <c r="C343" t="s">
        <v>213</v>
      </c>
      <c r="D343">
        <v>5</v>
      </c>
      <c r="E343" t="s">
        <v>198</v>
      </c>
      <c r="F343" t="s">
        <v>198</v>
      </c>
    </row>
    <row r="344" spans="2:6" x14ac:dyDescent="0.3">
      <c r="B344">
        <v>843</v>
      </c>
      <c r="C344" t="s">
        <v>214</v>
      </c>
      <c r="D344">
        <v>4</v>
      </c>
      <c r="E344" t="s">
        <v>198</v>
      </c>
      <c r="F344" t="s">
        <v>198</v>
      </c>
    </row>
    <row r="345" spans="2:6" x14ac:dyDescent="0.3">
      <c r="B345">
        <v>471</v>
      </c>
      <c r="C345" t="s">
        <v>205</v>
      </c>
      <c r="D345">
        <v>4</v>
      </c>
      <c r="E345" t="s">
        <v>201</v>
      </c>
    </row>
    <row r="346" spans="2:6" x14ac:dyDescent="0.3">
      <c r="B346">
        <v>480</v>
      </c>
      <c r="C346" t="s">
        <v>200</v>
      </c>
      <c r="D346">
        <v>1</v>
      </c>
      <c r="E346" t="s">
        <v>201</v>
      </c>
    </row>
    <row r="347" spans="2:6" x14ac:dyDescent="0.3">
      <c r="B347">
        <v>159</v>
      </c>
      <c r="C347" t="s">
        <v>232</v>
      </c>
      <c r="D347">
        <v>4</v>
      </c>
      <c r="E347" t="s">
        <v>201</v>
      </c>
    </row>
    <row r="348" spans="2:6" x14ac:dyDescent="0.3">
      <c r="B348">
        <v>519</v>
      </c>
      <c r="C348" t="s">
        <v>229</v>
      </c>
      <c r="D348">
        <v>5</v>
      </c>
      <c r="E348" t="s">
        <v>201</v>
      </c>
    </row>
    <row r="349" spans="2:6" x14ac:dyDescent="0.3">
      <c r="B349" s="1">
        <v>712</v>
      </c>
      <c r="C349" s="1" t="s">
        <v>197</v>
      </c>
    </row>
    <row r="350" spans="2:6" x14ac:dyDescent="0.3">
      <c r="B350" s="1">
        <v>471</v>
      </c>
      <c r="C350" s="1" t="s">
        <v>205</v>
      </c>
    </row>
    <row r="351" spans="2:6" x14ac:dyDescent="0.3">
      <c r="B351" s="1">
        <v>264</v>
      </c>
      <c r="C351" s="1" t="s">
        <v>199</v>
      </c>
    </row>
    <row r="352" spans="2:6" x14ac:dyDescent="0.3">
      <c r="B352" s="1">
        <v>480</v>
      </c>
      <c r="C352" s="1" t="s">
        <v>200</v>
      </c>
    </row>
    <row r="353" spans="2:6" x14ac:dyDescent="0.3">
      <c r="B353" s="1">
        <v>73</v>
      </c>
      <c r="C353" s="1" t="s">
        <v>202</v>
      </c>
    </row>
    <row r="354" spans="2:6" x14ac:dyDescent="0.3">
      <c r="B354" s="1">
        <v>848</v>
      </c>
      <c r="C354" s="1" t="s">
        <v>213</v>
      </c>
    </row>
    <row r="355" spans="2:6" x14ac:dyDescent="0.3">
      <c r="B355" s="1">
        <v>843</v>
      </c>
      <c r="C355" s="1" t="s">
        <v>214</v>
      </c>
    </row>
    <row r="356" spans="2:6" x14ac:dyDescent="0.3">
      <c r="B356" s="1">
        <v>890</v>
      </c>
      <c r="C356" s="1" t="s">
        <v>217</v>
      </c>
    </row>
    <row r="357" spans="2:6" x14ac:dyDescent="0.3">
      <c r="B357" s="1">
        <v>946</v>
      </c>
      <c r="C357" s="1" t="s">
        <v>203</v>
      </c>
    </row>
    <row r="358" spans="2:6" x14ac:dyDescent="0.3">
      <c r="B358" s="1">
        <v>606</v>
      </c>
      <c r="C358" s="1" t="s">
        <v>204</v>
      </c>
    </row>
    <row r="359" spans="2:6" x14ac:dyDescent="0.3">
      <c r="B359" s="1">
        <v>159</v>
      </c>
      <c r="C359" s="1" t="s">
        <v>232</v>
      </c>
    </row>
    <row r="360" spans="2:6" x14ac:dyDescent="0.3">
      <c r="B360" s="1">
        <v>654</v>
      </c>
      <c r="C360" s="1" t="s">
        <v>223</v>
      </c>
    </row>
    <row r="361" spans="2:6" x14ac:dyDescent="0.3">
      <c r="B361">
        <v>712</v>
      </c>
      <c r="C361" t="s">
        <v>197</v>
      </c>
      <c r="D361">
        <v>5</v>
      </c>
      <c r="E361" t="s">
        <v>198</v>
      </c>
      <c r="F361" t="s">
        <v>198</v>
      </c>
    </row>
    <row r="362" spans="2:6" x14ac:dyDescent="0.3">
      <c r="B362">
        <v>264</v>
      </c>
      <c r="C362" t="s">
        <v>199</v>
      </c>
      <c r="D362">
        <v>4</v>
      </c>
      <c r="E362" t="s">
        <v>198</v>
      </c>
      <c r="F362" t="s">
        <v>198</v>
      </c>
    </row>
    <row r="363" spans="2:6" x14ac:dyDescent="0.3">
      <c r="B363">
        <v>73</v>
      </c>
      <c r="C363" t="s">
        <v>202</v>
      </c>
      <c r="D363">
        <v>5</v>
      </c>
      <c r="E363" t="s">
        <v>198</v>
      </c>
      <c r="F363" t="s">
        <v>198</v>
      </c>
    </row>
    <row r="364" spans="2:6" x14ac:dyDescent="0.3">
      <c r="B364">
        <v>848</v>
      </c>
      <c r="C364" t="s">
        <v>213</v>
      </c>
      <c r="D364">
        <v>5</v>
      </c>
      <c r="E364" t="s">
        <v>198</v>
      </c>
      <c r="F364" t="s">
        <v>198</v>
      </c>
    </row>
    <row r="365" spans="2:6" x14ac:dyDescent="0.3">
      <c r="B365">
        <v>471</v>
      </c>
      <c r="C365" t="s">
        <v>205</v>
      </c>
      <c r="D365">
        <v>5</v>
      </c>
      <c r="E365" t="s">
        <v>201</v>
      </c>
    </row>
    <row r="366" spans="2:6" x14ac:dyDescent="0.3">
      <c r="B366">
        <v>480</v>
      </c>
      <c r="C366" t="s">
        <v>200</v>
      </c>
      <c r="D366">
        <v>4</v>
      </c>
      <c r="E366" t="s">
        <v>201</v>
      </c>
    </row>
    <row r="367" spans="2:6" x14ac:dyDescent="0.3">
      <c r="B367">
        <v>946</v>
      </c>
      <c r="C367" t="s">
        <v>203</v>
      </c>
      <c r="D367">
        <v>5</v>
      </c>
      <c r="E367" t="s">
        <v>201</v>
      </c>
    </row>
    <row r="368" spans="2:6" x14ac:dyDescent="0.3">
      <c r="B368">
        <v>606</v>
      </c>
      <c r="C368" t="s">
        <v>204</v>
      </c>
      <c r="D368">
        <v>3</v>
      </c>
      <c r="E368" t="s">
        <v>201</v>
      </c>
    </row>
    <row r="369" spans="2:6" x14ac:dyDescent="0.3">
      <c r="B369">
        <v>159</v>
      </c>
      <c r="C369" t="s">
        <v>232</v>
      </c>
      <c r="D369">
        <v>5</v>
      </c>
      <c r="E369" t="s">
        <v>201</v>
      </c>
    </row>
    <row r="370" spans="2:6" x14ac:dyDescent="0.3">
      <c r="B370">
        <v>843</v>
      </c>
      <c r="C370" t="s">
        <v>214</v>
      </c>
      <c r="D370">
        <v>4</v>
      </c>
      <c r="E370" t="s">
        <v>201</v>
      </c>
    </row>
    <row r="371" spans="2:6" x14ac:dyDescent="0.3">
      <c r="B371">
        <v>890</v>
      </c>
      <c r="C371" t="s">
        <v>217</v>
      </c>
      <c r="D371">
        <v>5</v>
      </c>
      <c r="E371" t="s">
        <v>201</v>
      </c>
    </row>
    <row r="372" spans="2:6" x14ac:dyDescent="0.3">
      <c r="B372">
        <v>780</v>
      </c>
      <c r="C372" t="s">
        <v>209</v>
      </c>
      <c r="D372">
        <v>5</v>
      </c>
      <c r="E372" t="s">
        <v>198</v>
      </c>
      <c r="F372" t="s">
        <v>198</v>
      </c>
    </row>
    <row r="373" spans="2:6" x14ac:dyDescent="0.3">
      <c r="B373">
        <v>773</v>
      </c>
      <c r="C373" t="s">
        <v>211</v>
      </c>
      <c r="D373">
        <v>4</v>
      </c>
      <c r="E373" t="s">
        <v>198</v>
      </c>
      <c r="F373" t="s">
        <v>198</v>
      </c>
    </row>
    <row r="374" spans="2:6" x14ac:dyDescent="0.3">
      <c r="B374">
        <v>770</v>
      </c>
      <c r="C374" t="s">
        <v>221</v>
      </c>
      <c r="D374">
        <v>4</v>
      </c>
      <c r="E374" t="s">
        <v>198</v>
      </c>
      <c r="F374" t="s">
        <v>198</v>
      </c>
    </row>
    <row r="375" spans="2:6" x14ac:dyDescent="0.3">
      <c r="B375">
        <v>654</v>
      </c>
      <c r="C375" t="s">
        <v>223</v>
      </c>
      <c r="D375">
        <v>3</v>
      </c>
      <c r="E375" t="s">
        <v>198</v>
      </c>
      <c r="F375" t="s">
        <v>201</v>
      </c>
    </row>
    <row r="376" spans="2:6" x14ac:dyDescent="0.3">
      <c r="B376">
        <v>771</v>
      </c>
      <c r="C376" t="s">
        <v>210</v>
      </c>
      <c r="D376">
        <v>3</v>
      </c>
      <c r="E376" t="s">
        <v>201</v>
      </c>
    </row>
    <row r="377" spans="2:6" x14ac:dyDescent="0.3">
      <c r="B377">
        <v>748</v>
      </c>
      <c r="C377" t="s">
        <v>222</v>
      </c>
      <c r="D377">
        <v>1</v>
      </c>
      <c r="E377" t="s">
        <v>201</v>
      </c>
    </row>
    <row r="378" spans="2:6" x14ac:dyDescent="0.3">
      <c r="B378">
        <v>298</v>
      </c>
      <c r="C378" t="s">
        <v>234</v>
      </c>
      <c r="D378">
        <v>1</v>
      </c>
      <c r="E378" t="s">
        <v>201</v>
      </c>
    </row>
    <row r="379" spans="2:6" x14ac:dyDescent="0.3">
      <c r="B379">
        <v>686</v>
      </c>
      <c r="C379" t="s">
        <v>235</v>
      </c>
      <c r="D379">
        <v>1</v>
      </c>
      <c r="E379" t="s">
        <v>201</v>
      </c>
    </row>
    <row r="380" spans="2:6" x14ac:dyDescent="0.3">
      <c r="B380">
        <v>40</v>
      </c>
      <c r="C380" t="s">
        <v>231</v>
      </c>
      <c r="D380">
        <v>5</v>
      </c>
      <c r="E380" t="s">
        <v>201</v>
      </c>
    </row>
    <row r="381" spans="2:6" x14ac:dyDescent="0.3">
      <c r="B381">
        <v>928</v>
      </c>
      <c r="C381" t="s">
        <v>206</v>
      </c>
      <c r="D381">
        <v>5</v>
      </c>
      <c r="E381" t="s">
        <v>201</v>
      </c>
    </row>
    <row r="382" spans="2:6" x14ac:dyDescent="0.3">
      <c r="B382">
        <v>712</v>
      </c>
      <c r="C382" t="s">
        <v>197</v>
      </c>
      <c r="D382">
        <v>4</v>
      </c>
      <c r="E382" t="s">
        <v>198</v>
      </c>
      <c r="F382" t="s">
        <v>198</v>
      </c>
    </row>
    <row r="383" spans="2:6" x14ac:dyDescent="0.3">
      <c r="B383">
        <v>471</v>
      </c>
      <c r="C383" t="s">
        <v>205</v>
      </c>
      <c r="D383">
        <v>3</v>
      </c>
      <c r="E383" t="s">
        <v>198</v>
      </c>
      <c r="F383" t="s">
        <v>198</v>
      </c>
    </row>
    <row r="384" spans="2:6" x14ac:dyDescent="0.3">
      <c r="B384">
        <v>264</v>
      </c>
      <c r="C384" t="s">
        <v>199</v>
      </c>
      <c r="D384">
        <v>4</v>
      </c>
      <c r="E384" t="s">
        <v>198</v>
      </c>
      <c r="F384" t="s">
        <v>198</v>
      </c>
    </row>
    <row r="385" spans="2:6" x14ac:dyDescent="0.3">
      <c r="B385">
        <v>480</v>
      </c>
      <c r="C385" t="s">
        <v>200</v>
      </c>
      <c r="D385">
        <v>3</v>
      </c>
      <c r="E385" t="s">
        <v>198</v>
      </c>
      <c r="F385" t="s">
        <v>198</v>
      </c>
    </row>
    <row r="386" spans="2:6" x14ac:dyDescent="0.3">
      <c r="B386">
        <v>73</v>
      </c>
      <c r="C386" t="s">
        <v>202</v>
      </c>
      <c r="D386">
        <v>4</v>
      </c>
      <c r="E386" t="s">
        <v>198</v>
      </c>
      <c r="F386" t="s">
        <v>198</v>
      </c>
    </row>
    <row r="387" spans="2:6" x14ac:dyDescent="0.3">
      <c r="B387">
        <v>946</v>
      </c>
      <c r="C387" t="s">
        <v>203</v>
      </c>
      <c r="D387">
        <v>4</v>
      </c>
      <c r="E387" t="s">
        <v>198</v>
      </c>
      <c r="F387" t="s">
        <v>198</v>
      </c>
    </row>
    <row r="388" spans="2:6" x14ac:dyDescent="0.3">
      <c r="B388">
        <v>606</v>
      </c>
      <c r="C388" t="s">
        <v>204</v>
      </c>
      <c r="D388">
        <v>4</v>
      </c>
      <c r="E388" t="s">
        <v>198</v>
      </c>
      <c r="F388" t="s">
        <v>198</v>
      </c>
    </row>
    <row r="389" spans="2:6" x14ac:dyDescent="0.3">
      <c r="B389">
        <v>159</v>
      </c>
      <c r="C389" t="s">
        <v>232</v>
      </c>
      <c r="D389">
        <v>3</v>
      </c>
      <c r="E389" t="s">
        <v>198</v>
      </c>
      <c r="F389" t="s">
        <v>201</v>
      </c>
    </row>
    <row r="390" spans="2:6" x14ac:dyDescent="0.3">
      <c r="B390">
        <v>848</v>
      </c>
      <c r="C390" t="s">
        <v>213</v>
      </c>
      <c r="D390">
        <v>5</v>
      </c>
      <c r="E390" t="s">
        <v>198</v>
      </c>
      <c r="F390" t="s">
        <v>198</v>
      </c>
    </row>
    <row r="391" spans="2:6" x14ac:dyDescent="0.3">
      <c r="B391">
        <v>843</v>
      </c>
      <c r="C391" t="s">
        <v>214</v>
      </c>
      <c r="D391">
        <v>4</v>
      </c>
      <c r="E391" t="s">
        <v>198</v>
      </c>
      <c r="F391" t="s">
        <v>198</v>
      </c>
    </row>
    <row r="392" spans="2:6" x14ac:dyDescent="0.3">
      <c r="B392">
        <v>519</v>
      </c>
      <c r="C392" t="s">
        <v>229</v>
      </c>
      <c r="D392">
        <v>4</v>
      </c>
      <c r="E392" t="s">
        <v>201</v>
      </c>
    </row>
    <row r="393" spans="2:6" x14ac:dyDescent="0.3">
      <c r="B393">
        <v>126</v>
      </c>
      <c r="C393" t="s">
        <v>218</v>
      </c>
      <c r="D393">
        <v>4</v>
      </c>
      <c r="E393" t="s">
        <v>198</v>
      </c>
      <c r="F393" t="s">
        <v>198</v>
      </c>
    </row>
  </sheetData>
  <mergeCells count="1">
    <mergeCell ref="B1:G1"/>
  </mergeCells>
  <phoneticPr fontId="10" type="noConversion"/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1C54A-A354-421F-9A8A-EBAD6A1B867B}">
  <dimension ref="B1:N443"/>
  <sheetViews>
    <sheetView zoomScale="110" zoomScaleNormal="110" workbookViewId="0">
      <pane ySplit="3" topLeftCell="A61" activePane="bottomLeft" state="frozen"/>
      <selection pane="bottomLeft" activeCell="N22" sqref="N22"/>
    </sheetView>
  </sheetViews>
  <sheetFormatPr defaultRowHeight="14.4" x14ac:dyDescent="0.3"/>
  <cols>
    <col min="2" max="2" width="14.109375" bestFit="1" customWidth="1"/>
    <col min="3" max="3" width="27" customWidth="1"/>
    <col min="4" max="5" width="14.109375" customWidth="1"/>
    <col min="6" max="6" width="49.6640625" bestFit="1" customWidth="1"/>
    <col min="7" max="7" width="21.33203125" bestFit="1" customWidth="1"/>
    <col min="10" max="10" width="11.6640625" bestFit="1" customWidth="1"/>
    <col min="11" max="11" width="28.44140625" bestFit="1" customWidth="1"/>
    <col min="12" max="12" width="11.109375" bestFit="1" customWidth="1"/>
  </cols>
  <sheetData>
    <row r="1" spans="2:14" ht="15.6" x14ac:dyDescent="0.3">
      <c r="B1" s="75" t="s">
        <v>333</v>
      </c>
      <c r="C1" s="75"/>
      <c r="D1" s="75"/>
      <c r="E1" s="75"/>
      <c r="F1" s="75"/>
      <c r="G1" s="75"/>
    </row>
    <row r="3" spans="2:14" x14ac:dyDescent="0.3">
      <c r="B3" t="s">
        <v>194</v>
      </c>
      <c r="C3" t="s">
        <v>134</v>
      </c>
      <c r="D3" t="s">
        <v>233</v>
      </c>
      <c r="E3" t="s">
        <v>207</v>
      </c>
      <c r="F3" t="s">
        <v>216</v>
      </c>
    </row>
    <row r="4" spans="2:14" x14ac:dyDescent="0.3">
      <c r="B4">
        <v>4</v>
      </c>
      <c r="C4" t="s">
        <v>299</v>
      </c>
      <c r="D4">
        <v>652</v>
      </c>
      <c r="E4" t="s">
        <v>279</v>
      </c>
      <c r="F4">
        <v>4</v>
      </c>
      <c r="H4" t="s">
        <v>134</v>
      </c>
    </row>
    <row r="5" spans="2:14" x14ac:dyDescent="0.3">
      <c r="B5">
        <v>4</v>
      </c>
      <c r="C5" t="s">
        <v>299</v>
      </c>
      <c r="D5">
        <v>885</v>
      </c>
      <c r="E5" t="s">
        <v>280</v>
      </c>
      <c r="F5">
        <v>3</v>
      </c>
      <c r="H5">
        <v>1</v>
      </c>
      <c r="I5" s="28" t="s">
        <v>259</v>
      </c>
      <c r="J5" s="28" t="s">
        <v>278</v>
      </c>
    </row>
    <row r="6" spans="2:14" x14ac:dyDescent="0.3">
      <c r="B6">
        <v>4</v>
      </c>
      <c r="C6" t="s">
        <v>299</v>
      </c>
      <c r="D6">
        <v>382</v>
      </c>
      <c r="E6" t="s">
        <v>281</v>
      </c>
      <c r="F6">
        <v>3</v>
      </c>
      <c r="H6">
        <v>2</v>
      </c>
      <c r="I6" s="11" t="s">
        <v>263</v>
      </c>
      <c r="J6" s="11" t="s">
        <v>277</v>
      </c>
    </row>
    <row r="7" spans="2:14" x14ac:dyDescent="0.3">
      <c r="B7">
        <v>4</v>
      </c>
      <c r="C7" t="s">
        <v>299</v>
      </c>
      <c r="D7">
        <v>170</v>
      </c>
      <c r="E7" t="s">
        <v>282</v>
      </c>
      <c r="F7">
        <v>4</v>
      </c>
      <c r="H7">
        <v>3</v>
      </c>
      <c r="I7" s="10" t="s">
        <v>264</v>
      </c>
      <c r="J7" s="10" t="s">
        <v>145</v>
      </c>
    </row>
    <row r="8" spans="2:14" x14ac:dyDescent="0.3">
      <c r="B8">
        <v>4</v>
      </c>
      <c r="C8" t="s">
        <v>299</v>
      </c>
      <c r="D8">
        <v>135</v>
      </c>
      <c r="E8" t="s">
        <v>292</v>
      </c>
      <c r="F8">
        <v>4</v>
      </c>
      <c r="H8">
        <v>4</v>
      </c>
      <c r="I8" s="27" t="s">
        <v>265</v>
      </c>
      <c r="J8" s="27" t="s">
        <v>147</v>
      </c>
    </row>
    <row r="9" spans="2:14" x14ac:dyDescent="0.3">
      <c r="B9">
        <v>4</v>
      </c>
      <c r="C9" t="s">
        <v>299</v>
      </c>
      <c r="D9">
        <v>606</v>
      </c>
      <c r="E9" t="s">
        <v>293</v>
      </c>
      <c r="F9">
        <v>5</v>
      </c>
      <c r="H9">
        <v>5</v>
      </c>
      <c r="I9" s="10" t="s">
        <v>266</v>
      </c>
      <c r="J9" s="10" t="s">
        <v>145</v>
      </c>
    </row>
    <row r="10" spans="2:14" x14ac:dyDescent="0.3">
      <c r="B10">
        <v>4</v>
      </c>
      <c r="C10" t="s">
        <v>299</v>
      </c>
      <c r="D10">
        <v>588</v>
      </c>
      <c r="E10" t="s">
        <v>283</v>
      </c>
      <c r="F10">
        <v>4</v>
      </c>
      <c r="H10">
        <v>6</v>
      </c>
      <c r="I10" s="26" t="s">
        <v>300</v>
      </c>
      <c r="J10" s="26" t="s">
        <v>276</v>
      </c>
    </row>
    <row r="11" spans="2:14" x14ac:dyDescent="0.3">
      <c r="B11">
        <v>4</v>
      </c>
      <c r="C11" t="s">
        <v>299</v>
      </c>
      <c r="D11">
        <v>624</v>
      </c>
      <c r="E11" t="s">
        <v>284</v>
      </c>
      <c r="F11">
        <v>5</v>
      </c>
      <c r="H11">
        <v>7</v>
      </c>
      <c r="I11" s="29" t="s">
        <v>268</v>
      </c>
      <c r="J11" s="29" t="s">
        <v>144</v>
      </c>
    </row>
    <row r="12" spans="2:14" x14ac:dyDescent="0.3">
      <c r="B12">
        <v>4</v>
      </c>
      <c r="C12" t="s">
        <v>299</v>
      </c>
      <c r="D12">
        <v>174</v>
      </c>
      <c r="E12" t="s">
        <v>285</v>
      </c>
      <c r="F12">
        <v>4</v>
      </c>
    </row>
    <row r="13" spans="2:14" x14ac:dyDescent="0.3">
      <c r="B13">
        <v>4</v>
      </c>
      <c r="C13" t="s">
        <v>299</v>
      </c>
      <c r="D13">
        <v>580</v>
      </c>
      <c r="E13" t="s">
        <v>294</v>
      </c>
      <c r="F13">
        <v>4</v>
      </c>
    </row>
    <row r="14" spans="2:14" x14ac:dyDescent="0.3">
      <c r="B14">
        <v>3</v>
      </c>
      <c r="C14" s="1" t="s">
        <v>265</v>
      </c>
      <c r="D14">
        <v>652</v>
      </c>
      <c r="E14" t="s">
        <v>279</v>
      </c>
      <c r="F14">
        <v>3</v>
      </c>
      <c r="M14" t="s">
        <v>323</v>
      </c>
      <c r="N14" t="s">
        <v>324</v>
      </c>
    </row>
    <row r="15" spans="2:14" x14ac:dyDescent="0.3">
      <c r="B15">
        <v>3</v>
      </c>
      <c r="C15" s="1" t="s">
        <v>265</v>
      </c>
      <c r="D15">
        <v>885</v>
      </c>
      <c r="E15" t="s">
        <v>280</v>
      </c>
      <c r="F15">
        <v>4</v>
      </c>
      <c r="M15">
        <v>1</v>
      </c>
      <c r="N15">
        <v>0</v>
      </c>
    </row>
    <row r="16" spans="2:14" x14ac:dyDescent="0.3">
      <c r="B16">
        <v>3</v>
      </c>
      <c r="C16" s="1" t="s">
        <v>265</v>
      </c>
      <c r="D16">
        <v>382</v>
      </c>
      <c r="E16" t="s">
        <v>281</v>
      </c>
      <c r="F16">
        <v>1</v>
      </c>
      <c r="M16">
        <v>2</v>
      </c>
      <c r="N16">
        <v>3</v>
      </c>
    </row>
    <row r="17" spans="2:14" x14ac:dyDescent="0.3">
      <c r="B17">
        <v>3</v>
      </c>
      <c r="C17" s="1" t="s">
        <v>265</v>
      </c>
      <c r="D17">
        <v>170</v>
      </c>
      <c r="E17" t="s">
        <v>282</v>
      </c>
      <c r="F17">
        <v>5</v>
      </c>
      <c r="M17">
        <v>3</v>
      </c>
      <c r="N17">
        <v>14</v>
      </c>
    </row>
    <row r="18" spans="2:14" x14ac:dyDescent="0.3">
      <c r="B18">
        <v>3</v>
      </c>
      <c r="C18" s="1" t="s">
        <v>265</v>
      </c>
      <c r="D18">
        <v>683</v>
      </c>
      <c r="E18" t="s">
        <v>286</v>
      </c>
      <c r="F18">
        <v>5</v>
      </c>
      <c r="M18">
        <v>4</v>
      </c>
      <c r="N18">
        <v>33</v>
      </c>
    </row>
    <row r="19" spans="2:14" x14ac:dyDescent="0.3">
      <c r="B19">
        <v>3</v>
      </c>
      <c r="C19" s="1" t="s">
        <v>265</v>
      </c>
      <c r="D19">
        <v>486</v>
      </c>
      <c r="E19" t="s">
        <v>287</v>
      </c>
      <c r="F19">
        <v>4</v>
      </c>
      <c r="M19">
        <v>5</v>
      </c>
      <c r="N19">
        <v>19</v>
      </c>
    </row>
    <row r="20" spans="2:14" x14ac:dyDescent="0.3">
      <c r="B20">
        <v>3</v>
      </c>
      <c r="C20" s="1" t="s">
        <v>265</v>
      </c>
      <c r="D20">
        <v>33</v>
      </c>
      <c r="E20" t="s">
        <v>288</v>
      </c>
      <c r="F20">
        <v>3</v>
      </c>
    </row>
    <row r="21" spans="2:14" x14ac:dyDescent="0.3">
      <c r="B21">
        <v>3</v>
      </c>
      <c r="C21" s="1" t="s">
        <v>265</v>
      </c>
      <c r="D21">
        <v>690</v>
      </c>
      <c r="E21" t="s">
        <v>295</v>
      </c>
      <c r="F21">
        <v>3</v>
      </c>
    </row>
    <row r="22" spans="2:14" x14ac:dyDescent="0.3">
      <c r="B22">
        <v>3</v>
      </c>
      <c r="C22" s="1" t="s">
        <v>265</v>
      </c>
      <c r="D22">
        <v>708</v>
      </c>
      <c r="E22" t="s">
        <v>297</v>
      </c>
      <c r="F22">
        <v>4</v>
      </c>
    </row>
    <row r="23" spans="2:14" x14ac:dyDescent="0.3">
      <c r="B23">
        <v>3</v>
      </c>
      <c r="C23" s="1" t="s">
        <v>265</v>
      </c>
      <c r="D23">
        <v>692</v>
      </c>
      <c r="E23" t="s">
        <v>298</v>
      </c>
      <c r="F23">
        <v>4</v>
      </c>
    </row>
    <row r="24" spans="2:14" x14ac:dyDescent="0.3">
      <c r="B24">
        <v>7</v>
      </c>
      <c r="C24" t="s">
        <v>264</v>
      </c>
      <c r="D24">
        <v>652</v>
      </c>
      <c r="E24" t="s">
        <v>279</v>
      </c>
      <c r="F24">
        <v>5</v>
      </c>
    </row>
    <row r="25" spans="2:14" x14ac:dyDescent="0.3">
      <c r="B25">
        <v>7</v>
      </c>
      <c r="C25" t="s">
        <v>264</v>
      </c>
      <c r="D25">
        <v>885</v>
      </c>
      <c r="E25" t="s">
        <v>280</v>
      </c>
      <c r="F25">
        <v>5</v>
      </c>
    </row>
    <row r="26" spans="2:14" x14ac:dyDescent="0.3">
      <c r="B26">
        <v>7</v>
      </c>
      <c r="C26" t="s">
        <v>264</v>
      </c>
      <c r="D26">
        <v>382</v>
      </c>
      <c r="E26" t="s">
        <v>281</v>
      </c>
      <c r="F26">
        <v>4</v>
      </c>
    </row>
    <row r="27" spans="2:14" x14ac:dyDescent="0.3">
      <c r="B27">
        <v>7</v>
      </c>
      <c r="C27" t="s">
        <v>264</v>
      </c>
      <c r="D27">
        <v>170</v>
      </c>
      <c r="E27" t="s">
        <v>282</v>
      </c>
      <c r="F27">
        <v>5</v>
      </c>
    </row>
    <row r="28" spans="2:14" x14ac:dyDescent="0.3">
      <c r="B28">
        <v>7</v>
      </c>
      <c r="C28" t="s">
        <v>264</v>
      </c>
      <c r="D28">
        <v>588</v>
      </c>
      <c r="E28" t="s">
        <v>283</v>
      </c>
      <c r="F28">
        <v>0</v>
      </c>
    </row>
    <row r="29" spans="2:14" x14ac:dyDescent="0.3">
      <c r="B29">
        <v>7</v>
      </c>
      <c r="C29" t="s">
        <v>264</v>
      </c>
      <c r="D29">
        <v>624</v>
      </c>
      <c r="E29" t="s">
        <v>284</v>
      </c>
      <c r="F29">
        <v>1</v>
      </c>
    </row>
    <row r="30" spans="2:14" x14ac:dyDescent="0.3">
      <c r="B30">
        <v>7</v>
      </c>
      <c r="C30" t="s">
        <v>264</v>
      </c>
      <c r="D30">
        <v>174</v>
      </c>
      <c r="E30" t="s">
        <v>285</v>
      </c>
      <c r="F30">
        <v>1</v>
      </c>
    </row>
    <row r="31" spans="2:14" x14ac:dyDescent="0.3">
      <c r="B31">
        <v>7</v>
      </c>
      <c r="C31" t="s">
        <v>264</v>
      </c>
      <c r="D31">
        <v>486</v>
      </c>
      <c r="E31" t="s">
        <v>287</v>
      </c>
      <c r="F31">
        <v>3</v>
      </c>
    </row>
    <row r="32" spans="2:14" x14ac:dyDescent="0.3">
      <c r="B32">
        <v>7</v>
      </c>
      <c r="C32" t="s">
        <v>264</v>
      </c>
      <c r="D32">
        <v>519</v>
      </c>
      <c r="E32" t="s">
        <v>290</v>
      </c>
      <c r="F32">
        <v>3</v>
      </c>
    </row>
    <row r="33" spans="2:6" x14ac:dyDescent="0.3">
      <c r="B33">
        <v>7</v>
      </c>
      <c r="C33" t="s">
        <v>264</v>
      </c>
      <c r="D33">
        <v>33</v>
      </c>
      <c r="E33" t="s">
        <v>288</v>
      </c>
      <c r="F33">
        <v>3</v>
      </c>
    </row>
    <row r="34" spans="2:6" x14ac:dyDescent="0.3">
      <c r="B34">
        <v>30</v>
      </c>
      <c r="C34" t="s">
        <v>268</v>
      </c>
      <c r="D34">
        <v>652</v>
      </c>
      <c r="E34" t="s">
        <v>279</v>
      </c>
      <c r="F34">
        <v>4</v>
      </c>
    </row>
    <row r="35" spans="2:6" x14ac:dyDescent="0.3">
      <c r="B35">
        <v>30</v>
      </c>
      <c r="C35" t="s">
        <v>268</v>
      </c>
      <c r="D35">
        <v>885</v>
      </c>
      <c r="E35" t="s">
        <v>280</v>
      </c>
      <c r="F35">
        <v>5</v>
      </c>
    </row>
    <row r="36" spans="2:6" x14ac:dyDescent="0.3">
      <c r="B36">
        <v>30</v>
      </c>
      <c r="C36" t="s">
        <v>268</v>
      </c>
      <c r="D36">
        <v>382</v>
      </c>
      <c r="E36" t="s">
        <v>281</v>
      </c>
      <c r="F36">
        <v>4</v>
      </c>
    </row>
    <row r="37" spans="2:6" x14ac:dyDescent="0.3">
      <c r="B37">
        <v>30</v>
      </c>
      <c r="C37" t="s">
        <v>268</v>
      </c>
      <c r="D37">
        <v>170</v>
      </c>
      <c r="E37" t="s">
        <v>282</v>
      </c>
      <c r="F37">
        <v>5</v>
      </c>
    </row>
    <row r="38" spans="2:6" x14ac:dyDescent="0.3">
      <c r="B38">
        <v>30</v>
      </c>
      <c r="C38" t="s">
        <v>268</v>
      </c>
      <c r="D38">
        <v>588</v>
      </c>
      <c r="E38" t="s">
        <v>283</v>
      </c>
      <c r="F38">
        <v>2</v>
      </c>
    </row>
    <row r="39" spans="2:6" x14ac:dyDescent="0.3">
      <c r="B39">
        <v>30</v>
      </c>
      <c r="C39" t="s">
        <v>268</v>
      </c>
      <c r="D39">
        <v>624</v>
      </c>
      <c r="E39" t="s">
        <v>284</v>
      </c>
      <c r="F39">
        <v>4</v>
      </c>
    </row>
    <row r="40" spans="2:6" x14ac:dyDescent="0.3">
      <c r="B40">
        <v>30</v>
      </c>
      <c r="C40" t="s">
        <v>268</v>
      </c>
      <c r="D40">
        <v>174</v>
      </c>
      <c r="E40" t="s">
        <v>285</v>
      </c>
      <c r="F40">
        <v>3</v>
      </c>
    </row>
    <row r="41" spans="2:6" x14ac:dyDescent="0.3">
      <c r="B41">
        <v>30</v>
      </c>
      <c r="C41" t="s">
        <v>268</v>
      </c>
      <c r="D41">
        <v>690</v>
      </c>
      <c r="E41" t="s">
        <v>295</v>
      </c>
      <c r="F41">
        <v>4</v>
      </c>
    </row>
    <row r="42" spans="2:6" x14ac:dyDescent="0.3">
      <c r="B42">
        <v>30</v>
      </c>
      <c r="C42" t="s">
        <v>268</v>
      </c>
      <c r="D42">
        <v>708</v>
      </c>
      <c r="E42" t="s">
        <v>297</v>
      </c>
      <c r="F42">
        <v>4</v>
      </c>
    </row>
    <row r="43" spans="2:6" x14ac:dyDescent="0.3">
      <c r="B43">
        <v>30</v>
      </c>
      <c r="C43" t="s">
        <v>268</v>
      </c>
      <c r="D43">
        <v>692</v>
      </c>
      <c r="E43" t="s">
        <v>298</v>
      </c>
      <c r="F43">
        <v>2</v>
      </c>
    </row>
    <row r="44" spans="2:6" x14ac:dyDescent="0.3">
      <c r="B44">
        <v>11</v>
      </c>
      <c r="C44" t="s">
        <v>266</v>
      </c>
      <c r="D44">
        <v>652</v>
      </c>
      <c r="E44" t="s">
        <v>279</v>
      </c>
      <c r="F44">
        <v>5</v>
      </c>
    </row>
    <row r="45" spans="2:6" x14ac:dyDescent="0.3">
      <c r="B45">
        <v>11</v>
      </c>
      <c r="C45" t="s">
        <v>266</v>
      </c>
      <c r="D45">
        <v>885</v>
      </c>
      <c r="E45" t="s">
        <v>280</v>
      </c>
      <c r="F45">
        <v>5</v>
      </c>
    </row>
    <row r="46" spans="2:6" x14ac:dyDescent="0.3">
      <c r="B46">
        <v>11</v>
      </c>
      <c r="C46" t="s">
        <v>266</v>
      </c>
      <c r="D46">
        <v>382</v>
      </c>
      <c r="E46" t="s">
        <v>281</v>
      </c>
      <c r="F46">
        <v>4</v>
      </c>
    </row>
    <row r="47" spans="2:6" x14ac:dyDescent="0.3">
      <c r="B47">
        <v>11</v>
      </c>
      <c r="C47" t="s">
        <v>266</v>
      </c>
      <c r="D47">
        <v>170</v>
      </c>
      <c r="E47" t="s">
        <v>282</v>
      </c>
      <c r="F47">
        <v>5</v>
      </c>
    </row>
    <row r="48" spans="2:6" x14ac:dyDescent="0.3">
      <c r="B48">
        <v>11</v>
      </c>
      <c r="C48" t="s">
        <v>266</v>
      </c>
      <c r="D48">
        <v>588</v>
      </c>
      <c r="E48" t="s">
        <v>283</v>
      </c>
      <c r="F48">
        <v>0</v>
      </c>
    </row>
    <row r="49" spans="2:6" x14ac:dyDescent="0.3">
      <c r="B49">
        <v>11</v>
      </c>
      <c r="C49" t="s">
        <v>266</v>
      </c>
      <c r="D49">
        <v>624</v>
      </c>
      <c r="E49" t="s">
        <v>284</v>
      </c>
      <c r="F49">
        <v>5</v>
      </c>
    </row>
    <row r="50" spans="2:6" x14ac:dyDescent="0.3">
      <c r="B50">
        <v>11</v>
      </c>
      <c r="C50" t="s">
        <v>266</v>
      </c>
      <c r="D50">
        <v>174</v>
      </c>
      <c r="E50" t="s">
        <v>285</v>
      </c>
      <c r="F50">
        <v>4</v>
      </c>
    </row>
    <row r="51" spans="2:6" x14ac:dyDescent="0.3">
      <c r="B51">
        <v>11</v>
      </c>
      <c r="C51" t="s">
        <v>266</v>
      </c>
      <c r="D51">
        <v>683</v>
      </c>
      <c r="E51" t="s">
        <v>286</v>
      </c>
      <c r="F51">
        <v>5</v>
      </c>
    </row>
    <row r="52" spans="2:6" x14ac:dyDescent="0.3">
      <c r="B52">
        <v>11</v>
      </c>
      <c r="C52" t="s">
        <v>266</v>
      </c>
      <c r="D52">
        <v>486</v>
      </c>
      <c r="E52" t="s">
        <v>287</v>
      </c>
      <c r="F52">
        <v>5</v>
      </c>
    </row>
    <row r="53" spans="2:6" x14ac:dyDescent="0.3">
      <c r="B53">
        <v>11</v>
      </c>
      <c r="C53" t="s">
        <v>266</v>
      </c>
      <c r="D53">
        <v>33</v>
      </c>
      <c r="E53" t="s">
        <v>288</v>
      </c>
      <c r="F53">
        <v>5</v>
      </c>
    </row>
    <row r="54" spans="2:6" x14ac:dyDescent="0.3">
      <c r="B54">
        <v>8</v>
      </c>
      <c r="C54" t="s">
        <v>299</v>
      </c>
      <c r="D54">
        <v>652</v>
      </c>
      <c r="E54" t="s">
        <v>279</v>
      </c>
      <c r="F54">
        <v>4</v>
      </c>
    </row>
    <row r="55" spans="2:6" x14ac:dyDescent="0.3">
      <c r="B55">
        <v>8</v>
      </c>
      <c r="C55" t="s">
        <v>299</v>
      </c>
      <c r="D55">
        <v>885</v>
      </c>
      <c r="E55" t="s">
        <v>280</v>
      </c>
      <c r="F55">
        <v>4</v>
      </c>
    </row>
    <row r="56" spans="2:6" x14ac:dyDescent="0.3">
      <c r="B56">
        <v>8</v>
      </c>
      <c r="C56" t="s">
        <v>299</v>
      </c>
      <c r="D56">
        <v>382</v>
      </c>
      <c r="E56" t="s">
        <v>281</v>
      </c>
      <c r="F56">
        <v>2</v>
      </c>
    </row>
    <row r="57" spans="2:6" x14ac:dyDescent="0.3">
      <c r="B57">
        <v>8</v>
      </c>
      <c r="C57" t="s">
        <v>299</v>
      </c>
      <c r="D57">
        <v>170</v>
      </c>
      <c r="E57" t="s">
        <v>282</v>
      </c>
      <c r="F57">
        <v>3</v>
      </c>
    </row>
    <row r="58" spans="2:6" x14ac:dyDescent="0.3">
      <c r="B58">
        <v>8</v>
      </c>
      <c r="C58" t="s">
        <v>299</v>
      </c>
      <c r="D58">
        <v>135</v>
      </c>
      <c r="E58" t="s">
        <v>292</v>
      </c>
      <c r="F58">
        <v>2</v>
      </c>
    </row>
    <row r="59" spans="2:6" x14ac:dyDescent="0.3">
      <c r="B59">
        <v>8</v>
      </c>
      <c r="C59" t="s">
        <v>299</v>
      </c>
      <c r="D59">
        <v>606</v>
      </c>
      <c r="E59" t="s">
        <v>293</v>
      </c>
      <c r="F59">
        <v>4</v>
      </c>
    </row>
    <row r="60" spans="2:6" x14ac:dyDescent="0.3">
      <c r="B60">
        <v>8</v>
      </c>
      <c r="C60" t="s">
        <v>299</v>
      </c>
      <c r="D60">
        <v>588</v>
      </c>
      <c r="E60" t="s">
        <v>283</v>
      </c>
      <c r="F60">
        <v>4</v>
      </c>
    </row>
    <row r="61" spans="2:6" x14ac:dyDescent="0.3">
      <c r="B61">
        <v>8</v>
      </c>
      <c r="C61" t="s">
        <v>299</v>
      </c>
      <c r="D61">
        <v>624</v>
      </c>
      <c r="E61" t="s">
        <v>284</v>
      </c>
      <c r="F61">
        <v>2</v>
      </c>
    </row>
    <row r="62" spans="2:6" x14ac:dyDescent="0.3">
      <c r="B62">
        <v>8</v>
      </c>
      <c r="C62" t="s">
        <v>299</v>
      </c>
      <c r="D62">
        <v>174</v>
      </c>
      <c r="E62" t="s">
        <v>285</v>
      </c>
      <c r="F62">
        <v>3</v>
      </c>
    </row>
    <row r="63" spans="2:6" x14ac:dyDescent="0.3">
      <c r="B63">
        <v>8</v>
      </c>
      <c r="C63" t="s">
        <v>299</v>
      </c>
      <c r="D63">
        <v>580</v>
      </c>
      <c r="E63" t="s">
        <v>294</v>
      </c>
      <c r="F63">
        <v>3</v>
      </c>
    </row>
    <row r="64" spans="2:6" x14ac:dyDescent="0.3">
      <c r="B64">
        <v>6</v>
      </c>
      <c r="C64" t="s">
        <v>264</v>
      </c>
      <c r="D64">
        <v>652</v>
      </c>
      <c r="E64" t="s">
        <v>279</v>
      </c>
      <c r="F64">
        <v>3</v>
      </c>
    </row>
    <row r="65" spans="2:6" x14ac:dyDescent="0.3">
      <c r="B65">
        <v>6</v>
      </c>
      <c r="C65" t="s">
        <v>264</v>
      </c>
      <c r="D65">
        <v>885</v>
      </c>
      <c r="E65" t="s">
        <v>280</v>
      </c>
      <c r="F65">
        <v>3</v>
      </c>
    </row>
    <row r="66" spans="2:6" x14ac:dyDescent="0.3">
      <c r="B66">
        <v>6</v>
      </c>
      <c r="C66" t="s">
        <v>264</v>
      </c>
      <c r="D66">
        <v>382</v>
      </c>
      <c r="E66" t="s">
        <v>281</v>
      </c>
      <c r="F66">
        <v>2</v>
      </c>
    </row>
    <row r="67" spans="2:6" x14ac:dyDescent="0.3">
      <c r="B67">
        <v>6</v>
      </c>
      <c r="C67" t="s">
        <v>264</v>
      </c>
      <c r="D67">
        <v>170</v>
      </c>
      <c r="E67" t="s">
        <v>282</v>
      </c>
      <c r="F67">
        <v>1</v>
      </c>
    </row>
    <row r="68" spans="2:6" x14ac:dyDescent="0.3">
      <c r="B68">
        <v>6</v>
      </c>
      <c r="C68" t="s">
        <v>264</v>
      </c>
      <c r="D68">
        <v>588</v>
      </c>
      <c r="E68" t="s">
        <v>283</v>
      </c>
      <c r="F68">
        <v>5</v>
      </c>
    </row>
    <row r="69" spans="2:6" x14ac:dyDescent="0.3">
      <c r="B69">
        <v>6</v>
      </c>
      <c r="C69" t="s">
        <v>264</v>
      </c>
      <c r="D69">
        <v>624</v>
      </c>
      <c r="E69" t="s">
        <v>284</v>
      </c>
      <c r="F69">
        <v>4</v>
      </c>
    </row>
    <row r="70" spans="2:6" x14ac:dyDescent="0.3">
      <c r="B70">
        <v>6</v>
      </c>
      <c r="C70" t="s">
        <v>264</v>
      </c>
      <c r="D70">
        <v>174</v>
      </c>
      <c r="E70" t="s">
        <v>285</v>
      </c>
      <c r="F70">
        <v>5</v>
      </c>
    </row>
    <row r="71" spans="2:6" x14ac:dyDescent="0.3">
      <c r="B71">
        <v>6</v>
      </c>
      <c r="C71" t="s">
        <v>264</v>
      </c>
      <c r="D71">
        <v>486</v>
      </c>
      <c r="E71" t="s">
        <v>287</v>
      </c>
      <c r="F71">
        <v>4</v>
      </c>
    </row>
    <row r="72" spans="2:6" x14ac:dyDescent="0.3">
      <c r="B72">
        <v>6</v>
      </c>
      <c r="C72" t="s">
        <v>264</v>
      </c>
      <c r="D72">
        <v>519</v>
      </c>
      <c r="E72" t="s">
        <v>290</v>
      </c>
      <c r="F72">
        <v>4</v>
      </c>
    </row>
    <row r="73" spans="2:6" x14ac:dyDescent="0.3">
      <c r="B73">
        <v>6</v>
      </c>
      <c r="C73" t="s">
        <v>264</v>
      </c>
      <c r="D73">
        <v>33</v>
      </c>
      <c r="E73" t="s">
        <v>288</v>
      </c>
      <c r="F73">
        <v>4</v>
      </c>
    </row>
    <row r="74" spans="2:6" x14ac:dyDescent="0.3">
      <c r="B74">
        <v>29</v>
      </c>
      <c r="C74" t="s">
        <v>266</v>
      </c>
      <c r="D74">
        <v>652</v>
      </c>
      <c r="E74" t="s">
        <v>279</v>
      </c>
      <c r="F74">
        <v>2</v>
      </c>
    </row>
    <row r="75" spans="2:6" x14ac:dyDescent="0.3">
      <c r="B75">
        <v>29</v>
      </c>
      <c r="C75" t="s">
        <v>266</v>
      </c>
      <c r="D75">
        <v>885</v>
      </c>
      <c r="E75" t="s">
        <v>280</v>
      </c>
      <c r="F75">
        <v>4</v>
      </c>
    </row>
    <row r="76" spans="2:6" x14ac:dyDescent="0.3">
      <c r="B76">
        <v>29</v>
      </c>
      <c r="C76" t="s">
        <v>266</v>
      </c>
      <c r="D76">
        <v>382</v>
      </c>
      <c r="E76" t="s">
        <v>281</v>
      </c>
      <c r="F76">
        <v>3</v>
      </c>
    </row>
    <row r="77" spans="2:6" x14ac:dyDescent="0.3">
      <c r="B77">
        <v>29</v>
      </c>
      <c r="C77" t="s">
        <v>266</v>
      </c>
      <c r="D77">
        <v>170</v>
      </c>
      <c r="E77" t="s">
        <v>282</v>
      </c>
      <c r="F77">
        <v>4</v>
      </c>
    </row>
    <row r="78" spans="2:6" x14ac:dyDescent="0.3">
      <c r="B78">
        <v>29</v>
      </c>
      <c r="C78" t="s">
        <v>266</v>
      </c>
      <c r="D78">
        <v>588</v>
      </c>
      <c r="E78" t="s">
        <v>283</v>
      </c>
      <c r="F78">
        <v>2</v>
      </c>
    </row>
    <row r="79" spans="2:6" x14ac:dyDescent="0.3">
      <c r="B79">
        <v>29</v>
      </c>
      <c r="C79" t="s">
        <v>266</v>
      </c>
      <c r="D79">
        <v>624</v>
      </c>
      <c r="E79" t="s">
        <v>284</v>
      </c>
      <c r="F79">
        <v>4</v>
      </c>
    </row>
    <row r="80" spans="2:6" x14ac:dyDescent="0.3">
      <c r="B80">
        <v>29</v>
      </c>
      <c r="C80" t="s">
        <v>266</v>
      </c>
      <c r="D80">
        <v>174</v>
      </c>
      <c r="E80" t="s">
        <v>285</v>
      </c>
      <c r="F80">
        <v>2</v>
      </c>
    </row>
    <row r="81" spans="2:6" x14ac:dyDescent="0.3">
      <c r="B81">
        <v>29</v>
      </c>
      <c r="C81" t="s">
        <v>266</v>
      </c>
      <c r="D81">
        <v>683</v>
      </c>
      <c r="E81" t="s">
        <v>286</v>
      </c>
      <c r="F81">
        <v>5</v>
      </c>
    </row>
    <row r="82" spans="2:6" x14ac:dyDescent="0.3">
      <c r="B82">
        <v>29</v>
      </c>
      <c r="C82" t="s">
        <v>266</v>
      </c>
      <c r="D82">
        <v>486</v>
      </c>
      <c r="E82" t="s">
        <v>287</v>
      </c>
      <c r="F82">
        <v>5</v>
      </c>
    </row>
    <row r="83" spans="2:6" x14ac:dyDescent="0.3">
      <c r="B83">
        <v>29</v>
      </c>
      <c r="C83" t="s">
        <v>266</v>
      </c>
      <c r="D83">
        <v>33</v>
      </c>
      <c r="E83" t="s">
        <v>288</v>
      </c>
      <c r="F83">
        <v>5</v>
      </c>
    </row>
    <row r="84" spans="2:6" x14ac:dyDescent="0.3">
      <c r="B84">
        <v>5</v>
      </c>
      <c r="C84" t="s">
        <v>264</v>
      </c>
      <c r="D84">
        <v>652</v>
      </c>
      <c r="E84" t="s">
        <v>279</v>
      </c>
      <c r="F84">
        <v>3</v>
      </c>
    </row>
    <row r="85" spans="2:6" x14ac:dyDescent="0.3">
      <c r="B85">
        <v>5</v>
      </c>
      <c r="C85" t="s">
        <v>264</v>
      </c>
      <c r="D85">
        <v>885</v>
      </c>
      <c r="E85" t="s">
        <v>280</v>
      </c>
      <c r="F85">
        <v>4</v>
      </c>
    </row>
    <row r="86" spans="2:6" x14ac:dyDescent="0.3">
      <c r="B86">
        <v>5</v>
      </c>
      <c r="C86" t="s">
        <v>264</v>
      </c>
      <c r="D86">
        <v>382</v>
      </c>
      <c r="E86" t="s">
        <v>281</v>
      </c>
      <c r="F86">
        <v>2</v>
      </c>
    </row>
    <row r="87" spans="2:6" x14ac:dyDescent="0.3">
      <c r="B87">
        <v>5</v>
      </c>
      <c r="C87" t="s">
        <v>264</v>
      </c>
      <c r="D87">
        <v>170</v>
      </c>
      <c r="E87" t="s">
        <v>282</v>
      </c>
      <c r="F87">
        <v>4</v>
      </c>
    </row>
    <row r="88" spans="2:6" x14ac:dyDescent="0.3">
      <c r="B88">
        <v>5</v>
      </c>
      <c r="C88" t="s">
        <v>264</v>
      </c>
      <c r="D88">
        <v>588</v>
      </c>
      <c r="E88" t="s">
        <v>283</v>
      </c>
      <c r="F88">
        <v>3</v>
      </c>
    </row>
    <row r="89" spans="2:6" x14ac:dyDescent="0.3">
      <c r="B89">
        <v>5</v>
      </c>
      <c r="C89" t="s">
        <v>264</v>
      </c>
      <c r="D89">
        <v>624</v>
      </c>
      <c r="E89" t="s">
        <v>284</v>
      </c>
      <c r="F89">
        <v>5</v>
      </c>
    </row>
    <row r="90" spans="2:6" x14ac:dyDescent="0.3">
      <c r="B90">
        <v>5</v>
      </c>
      <c r="C90" t="s">
        <v>264</v>
      </c>
      <c r="D90">
        <v>174</v>
      </c>
      <c r="E90" t="s">
        <v>285</v>
      </c>
      <c r="F90">
        <v>3</v>
      </c>
    </row>
    <row r="91" spans="2:6" x14ac:dyDescent="0.3">
      <c r="B91">
        <v>5</v>
      </c>
      <c r="C91" t="s">
        <v>264</v>
      </c>
      <c r="D91">
        <v>486</v>
      </c>
      <c r="E91" t="s">
        <v>287</v>
      </c>
      <c r="F91">
        <v>3</v>
      </c>
    </row>
    <row r="92" spans="2:6" x14ac:dyDescent="0.3">
      <c r="B92">
        <v>5</v>
      </c>
      <c r="C92" t="s">
        <v>264</v>
      </c>
      <c r="D92">
        <v>519</v>
      </c>
      <c r="E92" t="s">
        <v>290</v>
      </c>
      <c r="F92">
        <v>4</v>
      </c>
    </row>
    <row r="93" spans="2:6" x14ac:dyDescent="0.3">
      <c r="B93">
        <v>5</v>
      </c>
      <c r="C93" t="s">
        <v>264</v>
      </c>
      <c r="D93">
        <v>33</v>
      </c>
      <c r="E93" t="s">
        <v>288</v>
      </c>
      <c r="F93">
        <v>3</v>
      </c>
    </row>
    <row r="94" spans="2:6" x14ac:dyDescent="0.3">
      <c r="B94">
        <v>35</v>
      </c>
      <c r="C94" s="1" t="s">
        <v>265</v>
      </c>
      <c r="D94">
        <v>652</v>
      </c>
      <c r="E94" t="s">
        <v>279</v>
      </c>
      <c r="F94">
        <v>4</v>
      </c>
    </row>
    <row r="95" spans="2:6" x14ac:dyDescent="0.3">
      <c r="B95">
        <v>35</v>
      </c>
      <c r="C95" s="1" t="s">
        <v>265</v>
      </c>
      <c r="D95">
        <v>885</v>
      </c>
      <c r="E95" t="s">
        <v>280</v>
      </c>
      <c r="F95">
        <v>3</v>
      </c>
    </row>
    <row r="96" spans="2:6" x14ac:dyDescent="0.3">
      <c r="B96">
        <v>35</v>
      </c>
      <c r="C96" s="1" t="s">
        <v>265</v>
      </c>
      <c r="D96">
        <v>382</v>
      </c>
      <c r="E96" t="s">
        <v>281</v>
      </c>
      <c r="F96">
        <v>3</v>
      </c>
    </row>
    <row r="97" spans="2:6" x14ac:dyDescent="0.3">
      <c r="B97">
        <v>35</v>
      </c>
      <c r="C97" s="1" t="s">
        <v>265</v>
      </c>
      <c r="D97">
        <v>170</v>
      </c>
      <c r="E97" t="s">
        <v>282</v>
      </c>
      <c r="F97">
        <v>5</v>
      </c>
    </row>
    <row r="98" spans="2:6" x14ac:dyDescent="0.3">
      <c r="B98">
        <v>35</v>
      </c>
      <c r="C98" s="1" t="s">
        <v>265</v>
      </c>
      <c r="D98">
        <v>683</v>
      </c>
      <c r="E98" t="s">
        <v>286</v>
      </c>
      <c r="F98">
        <v>5</v>
      </c>
    </row>
    <row r="99" spans="2:6" x14ac:dyDescent="0.3">
      <c r="B99">
        <v>35</v>
      </c>
      <c r="C99" s="1" t="s">
        <v>265</v>
      </c>
      <c r="D99">
        <v>486</v>
      </c>
      <c r="E99" t="s">
        <v>287</v>
      </c>
      <c r="F99">
        <v>5</v>
      </c>
    </row>
    <row r="100" spans="2:6" x14ac:dyDescent="0.3">
      <c r="B100">
        <v>35</v>
      </c>
      <c r="C100" s="1" t="s">
        <v>265</v>
      </c>
      <c r="D100">
        <v>33</v>
      </c>
      <c r="E100" t="s">
        <v>288</v>
      </c>
      <c r="F100">
        <v>4</v>
      </c>
    </row>
    <row r="101" spans="2:6" x14ac:dyDescent="0.3">
      <c r="B101">
        <v>35</v>
      </c>
      <c r="C101" s="1" t="s">
        <v>265</v>
      </c>
      <c r="D101">
        <v>690</v>
      </c>
      <c r="E101" t="s">
        <v>295</v>
      </c>
      <c r="F101">
        <v>4</v>
      </c>
    </row>
    <row r="102" spans="2:6" x14ac:dyDescent="0.3">
      <c r="B102">
        <v>35</v>
      </c>
      <c r="C102" s="1" t="s">
        <v>265</v>
      </c>
      <c r="D102">
        <v>708</v>
      </c>
      <c r="E102" t="s">
        <v>297</v>
      </c>
      <c r="F102">
        <v>4</v>
      </c>
    </row>
    <row r="103" spans="2:6" x14ac:dyDescent="0.3">
      <c r="B103">
        <v>35</v>
      </c>
      <c r="C103" s="1" t="s">
        <v>265</v>
      </c>
      <c r="D103">
        <v>692</v>
      </c>
      <c r="E103" t="s">
        <v>298</v>
      </c>
      <c r="F103">
        <v>1</v>
      </c>
    </row>
    <row r="104" spans="2:6" x14ac:dyDescent="0.3">
      <c r="B104">
        <v>10</v>
      </c>
      <c r="C104" t="s">
        <v>300</v>
      </c>
      <c r="D104">
        <v>588</v>
      </c>
      <c r="E104" t="s">
        <v>283</v>
      </c>
      <c r="F104">
        <v>0</v>
      </c>
    </row>
    <row r="105" spans="2:6" x14ac:dyDescent="0.3">
      <c r="B105">
        <v>10</v>
      </c>
      <c r="C105" t="s">
        <v>300</v>
      </c>
      <c r="D105">
        <v>624</v>
      </c>
      <c r="E105" t="s">
        <v>284</v>
      </c>
      <c r="F105">
        <v>3</v>
      </c>
    </row>
    <row r="106" spans="2:6" x14ac:dyDescent="0.3">
      <c r="B106">
        <v>10</v>
      </c>
      <c r="C106" t="s">
        <v>300</v>
      </c>
      <c r="D106">
        <v>174</v>
      </c>
      <c r="E106" t="s">
        <v>285</v>
      </c>
      <c r="F106">
        <v>2</v>
      </c>
    </row>
    <row r="107" spans="2:6" x14ac:dyDescent="0.3">
      <c r="B107">
        <v>10</v>
      </c>
      <c r="C107" t="s">
        <v>300</v>
      </c>
      <c r="D107">
        <v>580</v>
      </c>
      <c r="E107" t="s">
        <v>294</v>
      </c>
      <c r="F107">
        <v>3</v>
      </c>
    </row>
    <row r="108" spans="2:6" x14ac:dyDescent="0.3">
      <c r="B108">
        <v>10</v>
      </c>
      <c r="C108" t="s">
        <v>300</v>
      </c>
      <c r="D108">
        <v>885</v>
      </c>
      <c r="E108" t="s">
        <v>280</v>
      </c>
      <c r="F108">
        <v>3</v>
      </c>
    </row>
    <row r="109" spans="2:6" x14ac:dyDescent="0.3">
      <c r="B109">
        <v>10</v>
      </c>
      <c r="C109" t="s">
        <v>300</v>
      </c>
      <c r="D109">
        <v>382</v>
      </c>
      <c r="E109" t="s">
        <v>281</v>
      </c>
      <c r="F109">
        <v>3</v>
      </c>
    </row>
    <row r="110" spans="2:6" x14ac:dyDescent="0.3">
      <c r="B110">
        <v>10</v>
      </c>
      <c r="C110" t="s">
        <v>300</v>
      </c>
      <c r="D110">
        <v>170</v>
      </c>
      <c r="E110" t="s">
        <v>282</v>
      </c>
      <c r="F110">
        <v>4</v>
      </c>
    </row>
    <row r="111" spans="2:6" x14ac:dyDescent="0.3">
      <c r="B111">
        <v>10</v>
      </c>
      <c r="C111" t="s">
        <v>300</v>
      </c>
      <c r="D111">
        <v>690</v>
      </c>
      <c r="E111" t="s">
        <v>295</v>
      </c>
      <c r="F111">
        <v>5</v>
      </c>
    </row>
    <row r="112" spans="2:6" x14ac:dyDescent="0.3">
      <c r="B112">
        <v>10</v>
      </c>
      <c r="C112" t="s">
        <v>300</v>
      </c>
      <c r="D112">
        <v>457</v>
      </c>
      <c r="E112" t="s">
        <v>296</v>
      </c>
      <c r="F112">
        <v>5</v>
      </c>
    </row>
    <row r="113" spans="2:6" x14ac:dyDescent="0.3">
      <c r="B113">
        <v>36</v>
      </c>
      <c r="C113" s="1" t="s">
        <v>265</v>
      </c>
      <c r="D113">
        <v>652</v>
      </c>
      <c r="E113" t="s">
        <v>279</v>
      </c>
      <c r="F113">
        <v>5</v>
      </c>
    </row>
    <row r="114" spans="2:6" x14ac:dyDescent="0.3">
      <c r="B114">
        <v>36</v>
      </c>
      <c r="C114" s="1" t="s">
        <v>265</v>
      </c>
      <c r="D114">
        <v>885</v>
      </c>
      <c r="E114" t="s">
        <v>280</v>
      </c>
      <c r="F114">
        <v>4</v>
      </c>
    </row>
    <row r="115" spans="2:6" x14ac:dyDescent="0.3">
      <c r="B115">
        <v>36</v>
      </c>
      <c r="C115" s="1" t="s">
        <v>265</v>
      </c>
      <c r="D115">
        <v>382</v>
      </c>
      <c r="E115" t="s">
        <v>281</v>
      </c>
      <c r="F115">
        <v>3</v>
      </c>
    </row>
    <row r="116" spans="2:6" x14ac:dyDescent="0.3">
      <c r="B116">
        <v>36</v>
      </c>
      <c r="C116" s="1" t="s">
        <v>265</v>
      </c>
      <c r="D116">
        <v>170</v>
      </c>
      <c r="E116" t="s">
        <v>282</v>
      </c>
      <c r="F116">
        <v>5</v>
      </c>
    </row>
    <row r="117" spans="2:6" x14ac:dyDescent="0.3">
      <c r="B117">
        <v>36</v>
      </c>
      <c r="C117" s="1" t="s">
        <v>265</v>
      </c>
      <c r="D117">
        <v>683</v>
      </c>
      <c r="E117" t="s">
        <v>286</v>
      </c>
      <c r="F117">
        <v>5</v>
      </c>
    </row>
    <row r="118" spans="2:6" x14ac:dyDescent="0.3">
      <c r="B118">
        <v>36</v>
      </c>
      <c r="C118" s="1" t="s">
        <v>265</v>
      </c>
      <c r="D118">
        <v>486</v>
      </c>
      <c r="E118" t="s">
        <v>287</v>
      </c>
      <c r="F118">
        <v>3</v>
      </c>
    </row>
    <row r="119" spans="2:6" x14ac:dyDescent="0.3">
      <c r="B119">
        <v>36</v>
      </c>
      <c r="C119" s="1" t="s">
        <v>265</v>
      </c>
      <c r="D119">
        <v>33</v>
      </c>
      <c r="E119" t="s">
        <v>288</v>
      </c>
      <c r="F119">
        <v>5</v>
      </c>
    </row>
    <row r="120" spans="2:6" x14ac:dyDescent="0.3">
      <c r="B120">
        <v>36</v>
      </c>
      <c r="C120" s="1" t="s">
        <v>265</v>
      </c>
      <c r="D120">
        <v>690</v>
      </c>
      <c r="E120" t="s">
        <v>295</v>
      </c>
      <c r="F120">
        <v>3</v>
      </c>
    </row>
    <row r="121" spans="2:6" x14ac:dyDescent="0.3">
      <c r="B121">
        <v>36</v>
      </c>
      <c r="C121" s="1" t="s">
        <v>265</v>
      </c>
      <c r="D121">
        <v>708</v>
      </c>
      <c r="E121" t="s">
        <v>297</v>
      </c>
      <c r="F121">
        <v>2</v>
      </c>
    </row>
    <row r="122" spans="2:6" x14ac:dyDescent="0.3">
      <c r="B122">
        <v>36</v>
      </c>
      <c r="C122" s="1" t="s">
        <v>265</v>
      </c>
      <c r="D122">
        <v>692</v>
      </c>
      <c r="E122" t="s">
        <v>298</v>
      </c>
      <c r="F122">
        <v>3</v>
      </c>
    </row>
    <row r="123" spans="2:6" x14ac:dyDescent="0.3">
      <c r="B123">
        <v>32</v>
      </c>
      <c r="C123" t="s">
        <v>266</v>
      </c>
      <c r="D123">
        <v>652</v>
      </c>
      <c r="E123" t="s">
        <v>279</v>
      </c>
      <c r="F123">
        <v>4</v>
      </c>
    </row>
    <row r="124" spans="2:6" x14ac:dyDescent="0.3">
      <c r="B124">
        <v>32</v>
      </c>
      <c r="C124" t="s">
        <v>266</v>
      </c>
      <c r="D124">
        <v>885</v>
      </c>
      <c r="E124" t="s">
        <v>280</v>
      </c>
      <c r="F124">
        <v>3</v>
      </c>
    </row>
    <row r="125" spans="2:6" x14ac:dyDescent="0.3">
      <c r="B125">
        <v>32</v>
      </c>
      <c r="C125" t="s">
        <v>266</v>
      </c>
      <c r="D125">
        <v>382</v>
      </c>
      <c r="E125" t="s">
        <v>281</v>
      </c>
      <c r="F125">
        <v>2</v>
      </c>
    </row>
    <row r="126" spans="2:6" x14ac:dyDescent="0.3">
      <c r="B126">
        <v>32</v>
      </c>
      <c r="C126" t="s">
        <v>266</v>
      </c>
      <c r="D126">
        <v>170</v>
      </c>
      <c r="E126" t="s">
        <v>282</v>
      </c>
      <c r="F126">
        <v>4</v>
      </c>
    </row>
    <row r="127" spans="2:6" x14ac:dyDescent="0.3">
      <c r="B127">
        <v>32</v>
      </c>
      <c r="C127" t="s">
        <v>266</v>
      </c>
      <c r="D127">
        <v>588</v>
      </c>
      <c r="E127" t="s">
        <v>283</v>
      </c>
      <c r="F127">
        <v>0</v>
      </c>
    </row>
    <row r="128" spans="2:6" x14ac:dyDescent="0.3">
      <c r="B128">
        <v>32</v>
      </c>
      <c r="C128" t="s">
        <v>266</v>
      </c>
      <c r="D128">
        <v>624</v>
      </c>
      <c r="E128" t="s">
        <v>284</v>
      </c>
      <c r="F128">
        <v>4</v>
      </c>
    </row>
    <row r="129" spans="2:6" x14ac:dyDescent="0.3">
      <c r="B129">
        <v>32</v>
      </c>
      <c r="C129" t="s">
        <v>266</v>
      </c>
      <c r="D129">
        <v>174</v>
      </c>
      <c r="E129" t="s">
        <v>285</v>
      </c>
      <c r="F129">
        <v>3</v>
      </c>
    </row>
    <row r="130" spans="2:6" x14ac:dyDescent="0.3">
      <c r="B130">
        <v>32</v>
      </c>
      <c r="C130" t="s">
        <v>266</v>
      </c>
      <c r="D130">
        <v>683</v>
      </c>
      <c r="E130" t="s">
        <v>286</v>
      </c>
      <c r="F130">
        <v>4</v>
      </c>
    </row>
    <row r="131" spans="2:6" x14ac:dyDescent="0.3">
      <c r="B131">
        <v>32</v>
      </c>
      <c r="C131" t="s">
        <v>266</v>
      </c>
      <c r="D131">
        <v>486</v>
      </c>
      <c r="E131" t="s">
        <v>287</v>
      </c>
      <c r="F131">
        <v>4</v>
      </c>
    </row>
    <row r="132" spans="2:6" x14ac:dyDescent="0.3">
      <c r="B132">
        <v>32</v>
      </c>
      <c r="C132" t="s">
        <v>266</v>
      </c>
      <c r="D132">
        <v>33</v>
      </c>
      <c r="E132" t="s">
        <v>288</v>
      </c>
      <c r="F132">
        <v>4</v>
      </c>
    </row>
    <row r="133" spans="2:6" x14ac:dyDescent="0.3">
      <c r="B133">
        <v>23</v>
      </c>
      <c r="C133" s="1" t="s">
        <v>265</v>
      </c>
      <c r="D133">
        <v>652</v>
      </c>
      <c r="E133" t="s">
        <v>279</v>
      </c>
      <c r="F133">
        <v>4</v>
      </c>
    </row>
    <row r="134" spans="2:6" x14ac:dyDescent="0.3">
      <c r="B134">
        <v>23</v>
      </c>
      <c r="C134" s="1" t="s">
        <v>265</v>
      </c>
      <c r="D134">
        <v>885</v>
      </c>
      <c r="E134" t="s">
        <v>280</v>
      </c>
      <c r="F134">
        <v>2</v>
      </c>
    </row>
    <row r="135" spans="2:6" x14ac:dyDescent="0.3">
      <c r="B135">
        <v>23</v>
      </c>
      <c r="C135" s="1" t="s">
        <v>265</v>
      </c>
      <c r="D135">
        <v>382</v>
      </c>
      <c r="E135" t="s">
        <v>281</v>
      </c>
      <c r="F135">
        <v>3</v>
      </c>
    </row>
    <row r="136" spans="2:6" x14ac:dyDescent="0.3">
      <c r="B136">
        <v>23</v>
      </c>
      <c r="C136" s="1" t="s">
        <v>265</v>
      </c>
      <c r="D136">
        <v>170</v>
      </c>
      <c r="E136" t="s">
        <v>282</v>
      </c>
      <c r="F136">
        <v>5</v>
      </c>
    </row>
    <row r="137" spans="2:6" x14ac:dyDescent="0.3">
      <c r="B137">
        <v>23</v>
      </c>
      <c r="C137" s="1" t="s">
        <v>265</v>
      </c>
      <c r="D137">
        <v>683</v>
      </c>
      <c r="E137" t="s">
        <v>286</v>
      </c>
      <c r="F137">
        <v>5</v>
      </c>
    </row>
    <row r="138" spans="2:6" x14ac:dyDescent="0.3">
      <c r="B138">
        <v>23</v>
      </c>
      <c r="C138" s="1" t="s">
        <v>265</v>
      </c>
      <c r="D138">
        <v>486</v>
      </c>
      <c r="E138" t="s">
        <v>287</v>
      </c>
      <c r="F138">
        <v>5</v>
      </c>
    </row>
    <row r="139" spans="2:6" x14ac:dyDescent="0.3">
      <c r="B139">
        <v>23</v>
      </c>
      <c r="C139" s="1" t="s">
        <v>265</v>
      </c>
      <c r="D139">
        <v>33</v>
      </c>
      <c r="E139" t="s">
        <v>288</v>
      </c>
      <c r="F139">
        <v>5</v>
      </c>
    </row>
    <row r="140" spans="2:6" x14ac:dyDescent="0.3">
      <c r="B140">
        <v>23</v>
      </c>
      <c r="C140" s="1" t="s">
        <v>265</v>
      </c>
      <c r="D140">
        <v>690</v>
      </c>
      <c r="E140" t="s">
        <v>295</v>
      </c>
      <c r="F140">
        <v>4</v>
      </c>
    </row>
    <row r="141" spans="2:6" x14ac:dyDescent="0.3">
      <c r="B141">
        <v>23</v>
      </c>
      <c r="C141" s="1" t="s">
        <v>265</v>
      </c>
      <c r="D141">
        <v>708</v>
      </c>
      <c r="E141" t="s">
        <v>297</v>
      </c>
      <c r="F141">
        <v>5</v>
      </c>
    </row>
    <row r="142" spans="2:6" x14ac:dyDescent="0.3">
      <c r="B142">
        <v>23</v>
      </c>
      <c r="C142" s="1" t="s">
        <v>265</v>
      </c>
      <c r="D142">
        <v>692</v>
      </c>
      <c r="E142" t="s">
        <v>298</v>
      </c>
      <c r="F142">
        <v>3</v>
      </c>
    </row>
    <row r="143" spans="2:6" x14ac:dyDescent="0.3">
      <c r="B143">
        <v>22</v>
      </c>
      <c r="C143" t="s">
        <v>264</v>
      </c>
      <c r="D143">
        <v>652</v>
      </c>
      <c r="E143" t="s">
        <v>279</v>
      </c>
      <c r="F143">
        <v>5</v>
      </c>
    </row>
    <row r="144" spans="2:6" x14ac:dyDescent="0.3">
      <c r="B144">
        <v>22</v>
      </c>
      <c r="C144" t="s">
        <v>264</v>
      </c>
      <c r="D144">
        <v>885</v>
      </c>
      <c r="E144" t="s">
        <v>280</v>
      </c>
      <c r="F144">
        <v>5</v>
      </c>
    </row>
    <row r="145" spans="2:6" x14ac:dyDescent="0.3">
      <c r="B145">
        <v>22</v>
      </c>
      <c r="C145" t="s">
        <v>264</v>
      </c>
      <c r="D145">
        <v>382</v>
      </c>
      <c r="E145" t="s">
        <v>281</v>
      </c>
      <c r="F145">
        <v>4</v>
      </c>
    </row>
    <row r="146" spans="2:6" x14ac:dyDescent="0.3">
      <c r="B146">
        <v>22</v>
      </c>
      <c r="C146" t="s">
        <v>264</v>
      </c>
      <c r="D146">
        <v>170</v>
      </c>
      <c r="E146" t="s">
        <v>282</v>
      </c>
      <c r="F146">
        <v>4</v>
      </c>
    </row>
    <row r="147" spans="2:6" x14ac:dyDescent="0.3">
      <c r="B147">
        <v>22</v>
      </c>
      <c r="C147" t="s">
        <v>264</v>
      </c>
      <c r="D147">
        <v>588</v>
      </c>
      <c r="E147" t="s">
        <v>283</v>
      </c>
      <c r="F147">
        <v>3</v>
      </c>
    </row>
    <row r="148" spans="2:6" x14ac:dyDescent="0.3">
      <c r="B148">
        <v>22</v>
      </c>
      <c r="C148" t="s">
        <v>264</v>
      </c>
      <c r="D148">
        <v>624</v>
      </c>
      <c r="E148" t="s">
        <v>284</v>
      </c>
      <c r="F148">
        <v>4</v>
      </c>
    </row>
    <row r="149" spans="2:6" x14ac:dyDescent="0.3">
      <c r="B149">
        <v>22</v>
      </c>
      <c r="C149" t="s">
        <v>264</v>
      </c>
      <c r="D149">
        <v>174</v>
      </c>
      <c r="E149" t="s">
        <v>285</v>
      </c>
      <c r="F149">
        <v>4</v>
      </c>
    </row>
    <row r="150" spans="2:6" x14ac:dyDescent="0.3">
      <c r="B150">
        <v>22</v>
      </c>
      <c r="C150" t="s">
        <v>264</v>
      </c>
      <c r="D150">
        <v>486</v>
      </c>
      <c r="E150" t="s">
        <v>287</v>
      </c>
      <c r="F150">
        <v>4</v>
      </c>
    </row>
    <row r="151" spans="2:6" x14ac:dyDescent="0.3">
      <c r="B151">
        <v>22</v>
      </c>
      <c r="C151" t="s">
        <v>264</v>
      </c>
      <c r="D151">
        <v>519</v>
      </c>
      <c r="E151" t="s">
        <v>290</v>
      </c>
      <c r="F151">
        <v>4</v>
      </c>
    </row>
    <row r="152" spans="2:6" x14ac:dyDescent="0.3">
      <c r="B152">
        <v>22</v>
      </c>
      <c r="C152" t="s">
        <v>264</v>
      </c>
      <c r="D152">
        <v>33</v>
      </c>
      <c r="E152" t="s">
        <v>288</v>
      </c>
      <c r="F152">
        <v>3</v>
      </c>
    </row>
    <row r="153" spans="2:6" x14ac:dyDescent="0.3">
      <c r="B153">
        <v>21</v>
      </c>
      <c r="C153" t="s">
        <v>268</v>
      </c>
      <c r="D153">
        <v>652</v>
      </c>
      <c r="E153" t="s">
        <v>279</v>
      </c>
      <c r="F153">
        <v>5</v>
      </c>
    </row>
    <row r="154" spans="2:6" x14ac:dyDescent="0.3">
      <c r="B154">
        <v>21</v>
      </c>
      <c r="C154" t="s">
        <v>268</v>
      </c>
      <c r="D154">
        <v>885</v>
      </c>
      <c r="E154" t="s">
        <v>280</v>
      </c>
      <c r="F154">
        <v>5</v>
      </c>
    </row>
    <row r="155" spans="2:6" x14ac:dyDescent="0.3">
      <c r="B155">
        <v>21</v>
      </c>
      <c r="C155" t="s">
        <v>268</v>
      </c>
      <c r="D155">
        <v>382</v>
      </c>
      <c r="E155" t="s">
        <v>281</v>
      </c>
      <c r="F155">
        <v>5</v>
      </c>
    </row>
    <row r="156" spans="2:6" x14ac:dyDescent="0.3">
      <c r="B156">
        <v>21</v>
      </c>
      <c r="C156" t="s">
        <v>268</v>
      </c>
      <c r="D156">
        <v>170</v>
      </c>
      <c r="E156" t="s">
        <v>282</v>
      </c>
      <c r="F156">
        <v>4</v>
      </c>
    </row>
    <row r="157" spans="2:6" x14ac:dyDescent="0.3">
      <c r="B157">
        <v>21</v>
      </c>
      <c r="C157" t="s">
        <v>268</v>
      </c>
      <c r="D157">
        <v>588</v>
      </c>
      <c r="E157" t="s">
        <v>283</v>
      </c>
      <c r="F157">
        <v>5</v>
      </c>
    </row>
    <row r="158" spans="2:6" x14ac:dyDescent="0.3">
      <c r="B158">
        <v>21</v>
      </c>
      <c r="C158" t="s">
        <v>268</v>
      </c>
      <c r="D158">
        <v>624</v>
      </c>
      <c r="E158" t="s">
        <v>284</v>
      </c>
      <c r="F158">
        <v>4</v>
      </c>
    </row>
    <row r="159" spans="2:6" x14ac:dyDescent="0.3">
      <c r="B159">
        <v>21</v>
      </c>
      <c r="C159" t="s">
        <v>268</v>
      </c>
      <c r="D159">
        <v>174</v>
      </c>
      <c r="E159" t="s">
        <v>285</v>
      </c>
      <c r="F159">
        <v>2</v>
      </c>
    </row>
    <row r="160" spans="2:6" x14ac:dyDescent="0.3">
      <c r="B160">
        <v>21</v>
      </c>
      <c r="C160" t="s">
        <v>268</v>
      </c>
      <c r="D160">
        <v>690</v>
      </c>
      <c r="E160" t="s">
        <v>295</v>
      </c>
      <c r="F160">
        <v>4</v>
      </c>
    </row>
    <row r="161" spans="2:6" x14ac:dyDescent="0.3">
      <c r="B161">
        <v>21</v>
      </c>
      <c r="C161" t="s">
        <v>268</v>
      </c>
      <c r="D161">
        <v>708</v>
      </c>
      <c r="E161" t="s">
        <v>297</v>
      </c>
      <c r="F161">
        <v>5</v>
      </c>
    </row>
    <row r="162" spans="2:6" x14ac:dyDescent="0.3">
      <c r="B162">
        <v>21</v>
      </c>
      <c r="C162" t="s">
        <v>268</v>
      </c>
      <c r="D162">
        <v>692</v>
      </c>
      <c r="E162" t="s">
        <v>298</v>
      </c>
      <c r="F162">
        <v>3</v>
      </c>
    </row>
    <row r="163" spans="2:6" x14ac:dyDescent="0.3">
      <c r="B163">
        <v>1</v>
      </c>
      <c r="C163" t="s">
        <v>299</v>
      </c>
      <c r="D163">
        <v>652</v>
      </c>
      <c r="E163" t="s">
        <v>279</v>
      </c>
      <c r="F163">
        <v>3</v>
      </c>
    </row>
    <row r="164" spans="2:6" x14ac:dyDescent="0.3">
      <c r="B164">
        <v>1</v>
      </c>
      <c r="C164" t="s">
        <v>299</v>
      </c>
      <c r="D164">
        <v>885</v>
      </c>
      <c r="E164" t="s">
        <v>280</v>
      </c>
      <c r="F164">
        <v>4</v>
      </c>
    </row>
    <row r="165" spans="2:6" x14ac:dyDescent="0.3">
      <c r="B165">
        <v>1</v>
      </c>
      <c r="C165" t="s">
        <v>299</v>
      </c>
      <c r="D165">
        <v>382</v>
      </c>
      <c r="E165" t="s">
        <v>281</v>
      </c>
      <c r="F165">
        <v>5</v>
      </c>
    </row>
    <row r="166" spans="2:6" x14ac:dyDescent="0.3">
      <c r="B166">
        <v>1</v>
      </c>
      <c r="C166" t="s">
        <v>299</v>
      </c>
      <c r="D166">
        <v>170</v>
      </c>
      <c r="E166" t="s">
        <v>282</v>
      </c>
      <c r="F166">
        <v>4</v>
      </c>
    </row>
    <row r="167" spans="2:6" x14ac:dyDescent="0.3">
      <c r="B167">
        <v>1</v>
      </c>
      <c r="C167" t="s">
        <v>299</v>
      </c>
      <c r="D167">
        <v>135</v>
      </c>
      <c r="E167" t="s">
        <v>292</v>
      </c>
      <c r="F167">
        <v>5</v>
      </c>
    </row>
    <row r="168" spans="2:6" x14ac:dyDescent="0.3">
      <c r="B168">
        <v>1</v>
      </c>
      <c r="C168" t="s">
        <v>299</v>
      </c>
      <c r="D168">
        <v>606</v>
      </c>
      <c r="E168" t="s">
        <v>293</v>
      </c>
      <c r="F168">
        <v>3</v>
      </c>
    </row>
    <row r="169" spans="2:6" x14ac:dyDescent="0.3">
      <c r="B169">
        <v>1</v>
      </c>
      <c r="C169" t="s">
        <v>299</v>
      </c>
      <c r="D169">
        <v>588</v>
      </c>
      <c r="E169" t="s">
        <v>283</v>
      </c>
      <c r="F169">
        <v>2</v>
      </c>
    </row>
    <row r="170" spans="2:6" x14ac:dyDescent="0.3">
      <c r="B170">
        <v>1</v>
      </c>
      <c r="C170" t="s">
        <v>299</v>
      </c>
      <c r="D170">
        <v>624</v>
      </c>
      <c r="E170" t="s">
        <v>284</v>
      </c>
      <c r="F170">
        <v>2</v>
      </c>
    </row>
    <row r="171" spans="2:6" x14ac:dyDescent="0.3">
      <c r="B171">
        <v>1</v>
      </c>
      <c r="C171" t="s">
        <v>299</v>
      </c>
      <c r="D171">
        <v>174</v>
      </c>
      <c r="E171" t="s">
        <v>285</v>
      </c>
      <c r="F171">
        <v>3</v>
      </c>
    </row>
    <row r="172" spans="2:6" x14ac:dyDescent="0.3">
      <c r="B172">
        <v>1</v>
      </c>
      <c r="C172" t="s">
        <v>299</v>
      </c>
      <c r="D172">
        <v>580</v>
      </c>
      <c r="E172" t="s">
        <v>294</v>
      </c>
      <c r="F172">
        <v>2</v>
      </c>
    </row>
    <row r="173" spans="2:6" x14ac:dyDescent="0.3">
      <c r="B173">
        <v>13</v>
      </c>
      <c r="C173" t="s">
        <v>299</v>
      </c>
      <c r="D173">
        <v>652</v>
      </c>
      <c r="E173" t="s">
        <v>279</v>
      </c>
      <c r="F173">
        <v>4</v>
      </c>
    </row>
    <row r="174" spans="2:6" x14ac:dyDescent="0.3">
      <c r="B174">
        <v>13</v>
      </c>
      <c r="C174" t="s">
        <v>299</v>
      </c>
      <c r="D174">
        <v>885</v>
      </c>
      <c r="E174" t="s">
        <v>280</v>
      </c>
      <c r="F174">
        <v>4</v>
      </c>
    </row>
    <row r="175" spans="2:6" x14ac:dyDescent="0.3">
      <c r="B175">
        <v>13</v>
      </c>
      <c r="C175" t="s">
        <v>299</v>
      </c>
      <c r="D175">
        <v>382</v>
      </c>
      <c r="E175" t="s">
        <v>281</v>
      </c>
      <c r="F175">
        <v>5</v>
      </c>
    </row>
    <row r="176" spans="2:6" x14ac:dyDescent="0.3">
      <c r="B176">
        <v>13</v>
      </c>
      <c r="C176" t="s">
        <v>299</v>
      </c>
      <c r="D176">
        <v>170</v>
      </c>
      <c r="E176" t="s">
        <v>282</v>
      </c>
      <c r="F176">
        <v>5</v>
      </c>
    </row>
    <row r="177" spans="2:6" x14ac:dyDescent="0.3">
      <c r="B177">
        <v>13</v>
      </c>
      <c r="C177" t="s">
        <v>299</v>
      </c>
      <c r="D177">
        <v>135</v>
      </c>
      <c r="E177" t="s">
        <v>292</v>
      </c>
      <c r="F177">
        <v>4</v>
      </c>
    </row>
    <row r="178" spans="2:6" x14ac:dyDescent="0.3">
      <c r="B178">
        <v>13</v>
      </c>
      <c r="C178" t="s">
        <v>299</v>
      </c>
      <c r="D178">
        <v>606</v>
      </c>
      <c r="E178" t="s">
        <v>293</v>
      </c>
      <c r="F178">
        <v>5</v>
      </c>
    </row>
    <row r="179" spans="2:6" x14ac:dyDescent="0.3">
      <c r="B179">
        <v>13</v>
      </c>
      <c r="C179" t="s">
        <v>299</v>
      </c>
      <c r="D179">
        <v>588</v>
      </c>
      <c r="E179" t="s">
        <v>283</v>
      </c>
      <c r="F179">
        <v>2</v>
      </c>
    </row>
    <row r="180" spans="2:6" x14ac:dyDescent="0.3">
      <c r="B180">
        <v>13</v>
      </c>
      <c r="C180" t="s">
        <v>299</v>
      </c>
      <c r="D180">
        <v>624</v>
      </c>
      <c r="E180" t="s">
        <v>284</v>
      </c>
      <c r="F180">
        <v>3</v>
      </c>
    </row>
    <row r="181" spans="2:6" x14ac:dyDescent="0.3">
      <c r="B181">
        <v>13</v>
      </c>
      <c r="C181" t="s">
        <v>299</v>
      </c>
      <c r="D181">
        <v>174</v>
      </c>
      <c r="E181" t="s">
        <v>285</v>
      </c>
      <c r="F181">
        <v>5</v>
      </c>
    </row>
    <row r="182" spans="2:6" x14ac:dyDescent="0.3">
      <c r="B182">
        <v>13</v>
      </c>
      <c r="C182" t="s">
        <v>299</v>
      </c>
      <c r="D182">
        <v>580</v>
      </c>
      <c r="E182" t="s">
        <v>294</v>
      </c>
      <c r="F182">
        <v>4</v>
      </c>
    </row>
    <row r="183" spans="2:6" x14ac:dyDescent="0.3">
      <c r="B183">
        <v>15</v>
      </c>
      <c r="C183" t="s">
        <v>266</v>
      </c>
      <c r="D183">
        <v>652</v>
      </c>
      <c r="E183" t="s">
        <v>279</v>
      </c>
      <c r="F183">
        <v>4</v>
      </c>
    </row>
    <row r="184" spans="2:6" x14ac:dyDescent="0.3">
      <c r="B184">
        <v>15</v>
      </c>
      <c r="C184" t="s">
        <v>266</v>
      </c>
      <c r="D184">
        <v>885</v>
      </c>
      <c r="E184" t="s">
        <v>280</v>
      </c>
      <c r="F184">
        <v>3</v>
      </c>
    </row>
    <row r="185" spans="2:6" x14ac:dyDescent="0.3">
      <c r="B185">
        <v>15</v>
      </c>
      <c r="C185" t="s">
        <v>266</v>
      </c>
      <c r="D185">
        <v>382</v>
      </c>
      <c r="E185" t="s">
        <v>281</v>
      </c>
      <c r="F185">
        <v>2</v>
      </c>
    </row>
    <row r="186" spans="2:6" x14ac:dyDescent="0.3">
      <c r="B186">
        <v>15</v>
      </c>
      <c r="C186" t="s">
        <v>266</v>
      </c>
      <c r="D186">
        <v>170</v>
      </c>
      <c r="E186" t="s">
        <v>282</v>
      </c>
      <c r="F186">
        <v>5</v>
      </c>
    </row>
    <row r="187" spans="2:6" x14ac:dyDescent="0.3">
      <c r="B187">
        <v>15</v>
      </c>
      <c r="C187" t="s">
        <v>266</v>
      </c>
      <c r="D187">
        <v>588</v>
      </c>
      <c r="E187" t="s">
        <v>283</v>
      </c>
      <c r="F187">
        <v>4</v>
      </c>
    </row>
    <row r="188" spans="2:6" x14ac:dyDescent="0.3">
      <c r="B188">
        <v>15</v>
      </c>
      <c r="C188" t="s">
        <v>266</v>
      </c>
      <c r="D188">
        <v>624</v>
      </c>
      <c r="E188" t="s">
        <v>284</v>
      </c>
      <c r="F188">
        <v>5</v>
      </c>
    </row>
    <row r="189" spans="2:6" x14ac:dyDescent="0.3">
      <c r="B189">
        <v>15</v>
      </c>
      <c r="C189" t="s">
        <v>266</v>
      </c>
      <c r="D189">
        <v>174</v>
      </c>
      <c r="E189" t="s">
        <v>285</v>
      </c>
      <c r="F189">
        <v>3</v>
      </c>
    </row>
    <row r="190" spans="2:6" x14ac:dyDescent="0.3">
      <c r="B190">
        <v>15</v>
      </c>
      <c r="C190" t="s">
        <v>266</v>
      </c>
      <c r="D190">
        <v>683</v>
      </c>
      <c r="E190" t="s">
        <v>286</v>
      </c>
      <c r="F190">
        <v>5</v>
      </c>
    </row>
    <row r="191" spans="2:6" x14ac:dyDescent="0.3">
      <c r="B191">
        <v>15</v>
      </c>
      <c r="C191" t="s">
        <v>266</v>
      </c>
      <c r="D191">
        <v>486</v>
      </c>
      <c r="E191" t="s">
        <v>287</v>
      </c>
      <c r="F191">
        <v>3</v>
      </c>
    </row>
    <row r="192" spans="2:6" x14ac:dyDescent="0.3">
      <c r="B192">
        <v>15</v>
      </c>
      <c r="C192" t="s">
        <v>266</v>
      </c>
      <c r="D192">
        <v>33</v>
      </c>
      <c r="E192" t="s">
        <v>288</v>
      </c>
      <c r="F192">
        <v>4</v>
      </c>
    </row>
    <row r="193" spans="2:6" x14ac:dyDescent="0.3">
      <c r="B193">
        <v>31</v>
      </c>
      <c r="C193" s="1" t="s">
        <v>265</v>
      </c>
      <c r="D193">
        <v>652</v>
      </c>
      <c r="E193" t="s">
        <v>279</v>
      </c>
      <c r="F193">
        <v>5</v>
      </c>
    </row>
    <row r="194" spans="2:6" x14ac:dyDescent="0.3">
      <c r="B194">
        <v>31</v>
      </c>
      <c r="C194" s="1" t="s">
        <v>265</v>
      </c>
      <c r="D194">
        <v>885</v>
      </c>
      <c r="E194" t="s">
        <v>280</v>
      </c>
      <c r="F194">
        <v>4</v>
      </c>
    </row>
    <row r="195" spans="2:6" x14ac:dyDescent="0.3">
      <c r="B195">
        <v>31</v>
      </c>
      <c r="C195" s="1" t="s">
        <v>265</v>
      </c>
      <c r="D195">
        <v>382</v>
      </c>
      <c r="E195" t="s">
        <v>281</v>
      </c>
      <c r="F195">
        <v>3</v>
      </c>
    </row>
    <row r="196" spans="2:6" x14ac:dyDescent="0.3">
      <c r="B196">
        <v>31</v>
      </c>
      <c r="C196" s="1" t="s">
        <v>265</v>
      </c>
      <c r="D196">
        <v>170</v>
      </c>
      <c r="E196" t="s">
        <v>282</v>
      </c>
      <c r="F196">
        <v>4</v>
      </c>
    </row>
    <row r="197" spans="2:6" x14ac:dyDescent="0.3">
      <c r="B197">
        <v>31</v>
      </c>
      <c r="C197" s="1" t="s">
        <v>265</v>
      </c>
      <c r="D197">
        <v>683</v>
      </c>
      <c r="E197" t="s">
        <v>286</v>
      </c>
      <c r="F197">
        <v>5</v>
      </c>
    </row>
    <row r="198" spans="2:6" x14ac:dyDescent="0.3">
      <c r="B198">
        <v>31</v>
      </c>
      <c r="C198" s="1" t="s">
        <v>265</v>
      </c>
      <c r="D198">
        <v>486</v>
      </c>
      <c r="E198" t="s">
        <v>287</v>
      </c>
      <c r="F198">
        <v>5</v>
      </c>
    </row>
    <row r="199" spans="2:6" x14ac:dyDescent="0.3">
      <c r="B199">
        <v>31</v>
      </c>
      <c r="C199" s="1" t="s">
        <v>265</v>
      </c>
      <c r="D199">
        <v>33</v>
      </c>
      <c r="E199" t="s">
        <v>288</v>
      </c>
      <c r="F199">
        <v>5</v>
      </c>
    </row>
    <row r="200" spans="2:6" x14ac:dyDescent="0.3">
      <c r="B200">
        <v>31</v>
      </c>
      <c r="C200" s="1" t="s">
        <v>265</v>
      </c>
      <c r="D200">
        <v>690</v>
      </c>
      <c r="E200" t="s">
        <v>295</v>
      </c>
      <c r="F200">
        <v>5</v>
      </c>
    </row>
    <row r="201" spans="2:6" x14ac:dyDescent="0.3">
      <c r="B201">
        <v>31</v>
      </c>
      <c r="C201" s="1" t="s">
        <v>265</v>
      </c>
      <c r="D201">
        <v>708</v>
      </c>
      <c r="E201" t="s">
        <v>297</v>
      </c>
      <c r="F201">
        <v>5</v>
      </c>
    </row>
    <row r="202" spans="2:6" x14ac:dyDescent="0.3">
      <c r="B202">
        <v>31</v>
      </c>
      <c r="C202" s="1" t="s">
        <v>265</v>
      </c>
      <c r="D202">
        <v>692</v>
      </c>
      <c r="E202" t="s">
        <v>298</v>
      </c>
      <c r="F202">
        <v>3</v>
      </c>
    </row>
    <row r="203" spans="2:6" x14ac:dyDescent="0.3">
      <c r="B203">
        <v>9</v>
      </c>
      <c r="C203" s="1" t="s">
        <v>265</v>
      </c>
      <c r="D203">
        <v>652</v>
      </c>
      <c r="E203" t="s">
        <v>279</v>
      </c>
      <c r="F203">
        <v>3</v>
      </c>
    </row>
    <row r="204" spans="2:6" x14ac:dyDescent="0.3">
      <c r="B204">
        <v>9</v>
      </c>
      <c r="C204" s="1" t="s">
        <v>265</v>
      </c>
      <c r="D204">
        <v>885</v>
      </c>
      <c r="E204" t="s">
        <v>280</v>
      </c>
      <c r="F204">
        <v>2</v>
      </c>
    </row>
    <row r="205" spans="2:6" x14ac:dyDescent="0.3">
      <c r="B205">
        <v>9</v>
      </c>
      <c r="C205" s="1" t="s">
        <v>265</v>
      </c>
      <c r="D205">
        <v>382</v>
      </c>
      <c r="E205" t="s">
        <v>281</v>
      </c>
      <c r="F205">
        <v>2</v>
      </c>
    </row>
    <row r="206" spans="2:6" x14ac:dyDescent="0.3">
      <c r="B206">
        <v>9</v>
      </c>
      <c r="C206" s="1" t="s">
        <v>265</v>
      </c>
      <c r="D206">
        <v>170</v>
      </c>
      <c r="E206" t="s">
        <v>282</v>
      </c>
      <c r="F206">
        <v>4</v>
      </c>
    </row>
    <row r="207" spans="2:6" x14ac:dyDescent="0.3">
      <c r="B207">
        <v>9</v>
      </c>
      <c r="C207" s="1" t="s">
        <v>265</v>
      </c>
      <c r="D207">
        <v>683</v>
      </c>
      <c r="E207" t="s">
        <v>286</v>
      </c>
      <c r="F207">
        <v>4</v>
      </c>
    </row>
    <row r="208" spans="2:6" x14ac:dyDescent="0.3">
      <c r="B208">
        <v>9</v>
      </c>
      <c r="C208" s="1" t="s">
        <v>265</v>
      </c>
      <c r="D208">
        <v>486</v>
      </c>
      <c r="E208" t="s">
        <v>287</v>
      </c>
      <c r="F208">
        <v>4</v>
      </c>
    </row>
    <row r="209" spans="2:6" x14ac:dyDescent="0.3">
      <c r="B209">
        <v>9</v>
      </c>
      <c r="C209" s="1" t="s">
        <v>265</v>
      </c>
      <c r="D209">
        <v>33</v>
      </c>
      <c r="E209" t="s">
        <v>288</v>
      </c>
      <c r="F209">
        <v>4</v>
      </c>
    </row>
    <row r="210" spans="2:6" x14ac:dyDescent="0.3">
      <c r="B210">
        <v>9</v>
      </c>
      <c r="C210" s="1" t="s">
        <v>265</v>
      </c>
      <c r="D210">
        <v>690</v>
      </c>
      <c r="E210" t="s">
        <v>295</v>
      </c>
      <c r="F210">
        <v>3</v>
      </c>
    </row>
    <row r="211" spans="2:6" x14ac:dyDescent="0.3">
      <c r="B211">
        <v>9</v>
      </c>
      <c r="C211" s="1" t="s">
        <v>265</v>
      </c>
      <c r="D211">
        <v>708</v>
      </c>
      <c r="E211" t="s">
        <v>297</v>
      </c>
      <c r="F211">
        <v>4</v>
      </c>
    </row>
    <row r="212" spans="2:6" x14ac:dyDescent="0.3">
      <c r="B212">
        <v>9</v>
      </c>
      <c r="C212" s="1" t="s">
        <v>265</v>
      </c>
      <c r="D212">
        <v>692</v>
      </c>
      <c r="E212" t="s">
        <v>298</v>
      </c>
      <c r="F212">
        <v>3</v>
      </c>
    </row>
    <row r="213" spans="2:6" x14ac:dyDescent="0.3">
      <c r="B213">
        <v>33</v>
      </c>
      <c r="C213" t="s">
        <v>266</v>
      </c>
      <c r="D213">
        <v>652</v>
      </c>
      <c r="E213" t="s">
        <v>279</v>
      </c>
      <c r="F213">
        <v>5</v>
      </c>
    </row>
    <row r="214" spans="2:6" x14ac:dyDescent="0.3">
      <c r="B214">
        <v>33</v>
      </c>
      <c r="C214" t="s">
        <v>266</v>
      </c>
      <c r="D214">
        <v>885</v>
      </c>
      <c r="E214" t="s">
        <v>280</v>
      </c>
      <c r="F214">
        <v>3</v>
      </c>
    </row>
    <row r="215" spans="2:6" x14ac:dyDescent="0.3">
      <c r="B215">
        <v>33</v>
      </c>
      <c r="C215" t="s">
        <v>266</v>
      </c>
      <c r="D215">
        <v>382</v>
      </c>
      <c r="E215" t="s">
        <v>281</v>
      </c>
      <c r="F215">
        <v>3</v>
      </c>
    </row>
    <row r="216" spans="2:6" x14ac:dyDescent="0.3">
      <c r="B216">
        <v>33</v>
      </c>
      <c r="C216" t="s">
        <v>266</v>
      </c>
      <c r="D216">
        <v>170</v>
      </c>
      <c r="E216" t="s">
        <v>282</v>
      </c>
      <c r="F216">
        <v>5</v>
      </c>
    </row>
    <row r="217" spans="2:6" x14ac:dyDescent="0.3">
      <c r="B217">
        <v>33</v>
      </c>
      <c r="C217" t="s">
        <v>266</v>
      </c>
      <c r="D217">
        <v>588</v>
      </c>
      <c r="E217" t="s">
        <v>283</v>
      </c>
      <c r="F217">
        <v>2</v>
      </c>
    </row>
    <row r="218" spans="2:6" x14ac:dyDescent="0.3">
      <c r="B218">
        <v>33</v>
      </c>
      <c r="C218" t="s">
        <v>266</v>
      </c>
      <c r="D218">
        <v>624</v>
      </c>
      <c r="E218" t="s">
        <v>284</v>
      </c>
      <c r="F218">
        <v>4</v>
      </c>
    </row>
    <row r="219" spans="2:6" x14ac:dyDescent="0.3">
      <c r="B219">
        <v>33</v>
      </c>
      <c r="C219" t="s">
        <v>266</v>
      </c>
      <c r="D219">
        <v>174</v>
      </c>
      <c r="E219" t="s">
        <v>285</v>
      </c>
      <c r="F219">
        <v>3</v>
      </c>
    </row>
    <row r="220" spans="2:6" x14ac:dyDescent="0.3">
      <c r="B220">
        <v>33</v>
      </c>
      <c r="C220" t="s">
        <v>266</v>
      </c>
      <c r="D220">
        <v>683</v>
      </c>
      <c r="E220" t="s">
        <v>286</v>
      </c>
      <c r="F220">
        <v>1</v>
      </c>
    </row>
    <row r="221" spans="2:6" x14ac:dyDescent="0.3">
      <c r="B221">
        <v>33</v>
      </c>
      <c r="C221" t="s">
        <v>266</v>
      </c>
      <c r="D221">
        <v>486</v>
      </c>
      <c r="E221" t="s">
        <v>287</v>
      </c>
      <c r="F221">
        <v>3</v>
      </c>
    </row>
    <row r="222" spans="2:6" x14ac:dyDescent="0.3">
      <c r="B222">
        <v>33</v>
      </c>
      <c r="C222" t="s">
        <v>266</v>
      </c>
      <c r="D222">
        <v>33</v>
      </c>
      <c r="E222" t="s">
        <v>288</v>
      </c>
      <c r="F222">
        <v>3</v>
      </c>
    </row>
    <row r="223" spans="2:6" x14ac:dyDescent="0.3">
      <c r="B223">
        <v>28</v>
      </c>
      <c r="C223" t="s">
        <v>263</v>
      </c>
      <c r="D223">
        <v>57</v>
      </c>
      <c r="E223" t="s">
        <v>289</v>
      </c>
      <c r="F223">
        <v>5</v>
      </c>
    </row>
    <row r="224" spans="2:6" x14ac:dyDescent="0.3">
      <c r="B224">
        <v>28</v>
      </c>
      <c r="C224" t="s">
        <v>263</v>
      </c>
      <c r="D224">
        <v>652</v>
      </c>
      <c r="E224" t="s">
        <v>279</v>
      </c>
      <c r="F224">
        <v>5</v>
      </c>
    </row>
    <row r="225" spans="2:6" x14ac:dyDescent="0.3">
      <c r="B225">
        <v>28</v>
      </c>
      <c r="C225" t="s">
        <v>263</v>
      </c>
      <c r="D225">
        <v>885</v>
      </c>
      <c r="E225" t="s">
        <v>280</v>
      </c>
      <c r="F225">
        <v>4</v>
      </c>
    </row>
    <row r="226" spans="2:6" x14ac:dyDescent="0.3">
      <c r="B226">
        <v>28</v>
      </c>
      <c r="C226" t="s">
        <v>263</v>
      </c>
      <c r="D226">
        <v>382</v>
      </c>
      <c r="E226" t="s">
        <v>281</v>
      </c>
      <c r="F226">
        <v>5</v>
      </c>
    </row>
    <row r="227" spans="2:6" x14ac:dyDescent="0.3">
      <c r="B227">
        <v>28</v>
      </c>
      <c r="C227" t="s">
        <v>263</v>
      </c>
      <c r="D227">
        <v>486</v>
      </c>
      <c r="E227" t="s">
        <v>287</v>
      </c>
      <c r="F227">
        <v>3</v>
      </c>
    </row>
    <row r="228" spans="2:6" x14ac:dyDescent="0.3">
      <c r="B228">
        <v>28</v>
      </c>
      <c r="C228" t="s">
        <v>263</v>
      </c>
      <c r="D228">
        <v>519</v>
      </c>
      <c r="E228" t="s">
        <v>290</v>
      </c>
      <c r="F228">
        <v>3</v>
      </c>
    </row>
    <row r="229" spans="2:6" x14ac:dyDescent="0.3">
      <c r="B229">
        <v>28</v>
      </c>
      <c r="C229" t="s">
        <v>263</v>
      </c>
      <c r="D229">
        <v>283</v>
      </c>
      <c r="E229" t="s">
        <v>291</v>
      </c>
      <c r="F229">
        <v>4</v>
      </c>
    </row>
    <row r="230" spans="2:6" x14ac:dyDescent="0.3">
      <c r="B230">
        <v>28</v>
      </c>
      <c r="C230" t="s">
        <v>263</v>
      </c>
      <c r="D230">
        <v>588</v>
      </c>
      <c r="E230" t="s">
        <v>283</v>
      </c>
      <c r="F230">
        <v>5</v>
      </c>
    </row>
    <row r="231" spans="2:6" x14ac:dyDescent="0.3">
      <c r="B231">
        <v>28</v>
      </c>
      <c r="C231" t="s">
        <v>263</v>
      </c>
      <c r="D231">
        <v>624</v>
      </c>
      <c r="E231" t="s">
        <v>284</v>
      </c>
      <c r="F231">
        <v>4</v>
      </c>
    </row>
    <row r="232" spans="2:6" x14ac:dyDescent="0.3">
      <c r="B232">
        <v>28</v>
      </c>
      <c r="C232" t="s">
        <v>263</v>
      </c>
      <c r="D232">
        <v>174</v>
      </c>
      <c r="E232" t="s">
        <v>285</v>
      </c>
      <c r="F232">
        <v>3</v>
      </c>
    </row>
    <row r="233" spans="2:6" x14ac:dyDescent="0.3">
      <c r="B233">
        <v>18</v>
      </c>
      <c r="C233" t="s">
        <v>268</v>
      </c>
      <c r="D233">
        <v>652</v>
      </c>
      <c r="E233" t="s">
        <v>279</v>
      </c>
      <c r="F233">
        <v>4</v>
      </c>
    </row>
    <row r="234" spans="2:6" x14ac:dyDescent="0.3">
      <c r="B234">
        <v>18</v>
      </c>
      <c r="C234" t="s">
        <v>268</v>
      </c>
      <c r="D234">
        <v>885</v>
      </c>
      <c r="E234" t="s">
        <v>280</v>
      </c>
      <c r="F234">
        <v>5</v>
      </c>
    </row>
    <row r="235" spans="2:6" x14ac:dyDescent="0.3">
      <c r="B235">
        <v>18</v>
      </c>
      <c r="C235" t="s">
        <v>268</v>
      </c>
      <c r="D235">
        <v>382</v>
      </c>
      <c r="E235" t="s">
        <v>281</v>
      </c>
      <c r="F235">
        <v>4</v>
      </c>
    </row>
    <row r="236" spans="2:6" x14ac:dyDescent="0.3">
      <c r="B236">
        <v>18</v>
      </c>
      <c r="C236" t="s">
        <v>268</v>
      </c>
      <c r="D236">
        <v>170</v>
      </c>
      <c r="E236" t="s">
        <v>282</v>
      </c>
      <c r="F236">
        <v>5</v>
      </c>
    </row>
    <row r="237" spans="2:6" x14ac:dyDescent="0.3">
      <c r="B237">
        <v>18</v>
      </c>
      <c r="C237" t="s">
        <v>268</v>
      </c>
      <c r="D237">
        <v>588</v>
      </c>
      <c r="E237" t="s">
        <v>283</v>
      </c>
      <c r="F237">
        <v>2</v>
      </c>
    </row>
    <row r="238" spans="2:6" x14ac:dyDescent="0.3">
      <c r="B238">
        <v>18</v>
      </c>
      <c r="C238" t="s">
        <v>268</v>
      </c>
      <c r="D238">
        <v>624</v>
      </c>
      <c r="E238" t="s">
        <v>284</v>
      </c>
      <c r="F238">
        <v>5</v>
      </c>
    </row>
    <row r="239" spans="2:6" x14ac:dyDescent="0.3">
      <c r="B239">
        <v>18</v>
      </c>
      <c r="C239" t="s">
        <v>268</v>
      </c>
      <c r="D239">
        <v>174</v>
      </c>
      <c r="E239" t="s">
        <v>285</v>
      </c>
      <c r="F239">
        <v>4</v>
      </c>
    </row>
    <row r="240" spans="2:6" x14ac:dyDescent="0.3">
      <c r="B240">
        <v>18</v>
      </c>
      <c r="C240" t="s">
        <v>268</v>
      </c>
      <c r="D240">
        <v>690</v>
      </c>
      <c r="E240" t="s">
        <v>295</v>
      </c>
      <c r="F240">
        <v>5</v>
      </c>
    </row>
    <row r="241" spans="2:6" x14ac:dyDescent="0.3">
      <c r="B241">
        <v>18</v>
      </c>
      <c r="C241" t="s">
        <v>268</v>
      </c>
      <c r="D241">
        <v>708</v>
      </c>
      <c r="E241" t="s">
        <v>297</v>
      </c>
      <c r="F241">
        <v>5</v>
      </c>
    </row>
    <row r="242" spans="2:6" x14ac:dyDescent="0.3">
      <c r="B242">
        <v>18</v>
      </c>
      <c r="C242" t="s">
        <v>268</v>
      </c>
      <c r="D242">
        <v>692</v>
      </c>
      <c r="E242" t="s">
        <v>298</v>
      </c>
      <c r="F242">
        <v>4</v>
      </c>
    </row>
    <row r="243" spans="2:6" x14ac:dyDescent="0.3">
      <c r="B243">
        <v>17</v>
      </c>
      <c r="C243" t="s">
        <v>300</v>
      </c>
      <c r="D243">
        <v>588</v>
      </c>
      <c r="E243" t="s">
        <v>283</v>
      </c>
      <c r="F243">
        <v>1</v>
      </c>
    </row>
    <row r="244" spans="2:6" x14ac:dyDescent="0.3">
      <c r="B244">
        <v>17</v>
      </c>
      <c r="C244" t="s">
        <v>300</v>
      </c>
      <c r="D244">
        <v>624</v>
      </c>
      <c r="E244" t="s">
        <v>284</v>
      </c>
      <c r="F244">
        <v>4</v>
      </c>
    </row>
    <row r="245" spans="2:6" x14ac:dyDescent="0.3">
      <c r="B245">
        <v>17</v>
      </c>
      <c r="C245" t="s">
        <v>300</v>
      </c>
      <c r="D245">
        <v>174</v>
      </c>
      <c r="E245" t="s">
        <v>285</v>
      </c>
      <c r="F245">
        <v>4</v>
      </c>
    </row>
    <row r="246" spans="2:6" x14ac:dyDescent="0.3">
      <c r="B246">
        <v>17</v>
      </c>
      <c r="C246" t="s">
        <v>300</v>
      </c>
      <c r="D246">
        <v>580</v>
      </c>
      <c r="E246" t="s">
        <v>294</v>
      </c>
      <c r="F246">
        <v>4</v>
      </c>
    </row>
    <row r="247" spans="2:6" x14ac:dyDescent="0.3">
      <c r="B247">
        <v>17</v>
      </c>
      <c r="C247" t="s">
        <v>300</v>
      </c>
      <c r="D247">
        <v>885</v>
      </c>
      <c r="E247" t="s">
        <v>280</v>
      </c>
      <c r="F247">
        <v>4</v>
      </c>
    </row>
    <row r="248" spans="2:6" x14ac:dyDescent="0.3">
      <c r="B248">
        <v>17</v>
      </c>
      <c r="C248" t="s">
        <v>300</v>
      </c>
      <c r="D248">
        <v>382</v>
      </c>
      <c r="E248" t="s">
        <v>281</v>
      </c>
      <c r="F248">
        <v>4</v>
      </c>
    </row>
    <row r="249" spans="2:6" x14ac:dyDescent="0.3">
      <c r="B249">
        <v>17</v>
      </c>
      <c r="C249" t="s">
        <v>300</v>
      </c>
      <c r="D249">
        <v>170</v>
      </c>
      <c r="E249" t="s">
        <v>282</v>
      </c>
      <c r="F249">
        <v>2</v>
      </c>
    </row>
    <row r="250" spans="2:6" x14ac:dyDescent="0.3">
      <c r="B250">
        <v>17</v>
      </c>
      <c r="C250" t="s">
        <v>300</v>
      </c>
      <c r="D250">
        <v>690</v>
      </c>
      <c r="E250" t="s">
        <v>295</v>
      </c>
      <c r="F250">
        <v>4</v>
      </c>
    </row>
    <row r="251" spans="2:6" x14ac:dyDescent="0.3">
      <c r="B251">
        <v>17</v>
      </c>
      <c r="C251" t="s">
        <v>300</v>
      </c>
      <c r="D251">
        <v>457</v>
      </c>
      <c r="E251" t="s">
        <v>296</v>
      </c>
      <c r="F251">
        <v>4</v>
      </c>
    </row>
    <row r="252" spans="2:6" x14ac:dyDescent="0.3">
      <c r="B252">
        <v>34</v>
      </c>
      <c r="C252" t="s">
        <v>263</v>
      </c>
      <c r="D252">
        <v>57</v>
      </c>
      <c r="E252" t="s">
        <v>289</v>
      </c>
      <c r="F252">
        <v>5</v>
      </c>
    </row>
    <row r="253" spans="2:6" x14ac:dyDescent="0.3">
      <c r="B253">
        <v>34</v>
      </c>
      <c r="C253" t="s">
        <v>263</v>
      </c>
      <c r="D253">
        <v>652</v>
      </c>
      <c r="E253" t="s">
        <v>279</v>
      </c>
      <c r="F253">
        <v>5</v>
      </c>
    </row>
    <row r="254" spans="2:6" x14ac:dyDescent="0.3">
      <c r="B254">
        <v>34</v>
      </c>
      <c r="C254" t="s">
        <v>263</v>
      </c>
      <c r="D254">
        <v>885</v>
      </c>
      <c r="E254" t="s">
        <v>280</v>
      </c>
      <c r="F254">
        <v>4</v>
      </c>
    </row>
    <row r="255" spans="2:6" x14ac:dyDescent="0.3">
      <c r="B255">
        <v>34</v>
      </c>
      <c r="C255" t="s">
        <v>263</v>
      </c>
      <c r="D255">
        <v>382</v>
      </c>
      <c r="E255" t="s">
        <v>281</v>
      </c>
      <c r="F255">
        <v>5</v>
      </c>
    </row>
    <row r="256" spans="2:6" x14ac:dyDescent="0.3">
      <c r="B256">
        <v>34</v>
      </c>
      <c r="C256" t="s">
        <v>263</v>
      </c>
      <c r="D256">
        <v>486</v>
      </c>
      <c r="E256" t="s">
        <v>287</v>
      </c>
      <c r="F256">
        <v>5</v>
      </c>
    </row>
    <row r="257" spans="2:6" x14ac:dyDescent="0.3">
      <c r="B257">
        <v>34</v>
      </c>
      <c r="C257" t="s">
        <v>263</v>
      </c>
      <c r="D257">
        <v>519</v>
      </c>
      <c r="E257" t="s">
        <v>290</v>
      </c>
      <c r="F257">
        <v>5</v>
      </c>
    </row>
    <row r="258" spans="2:6" x14ac:dyDescent="0.3">
      <c r="B258">
        <v>34</v>
      </c>
      <c r="C258" t="s">
        <v>263</v>
      </c>
      <c r="D258">
        <v>283</v>
      </c>
      <c r="E258" t="s">
        <v>291</v>
      </c>
      <c r="F258">
        <v>5</v>
      </c>
    </row>
    <row r="259" spans="2:6" x14ac:dyDescent="0.3">
      <c r="B259">
        <v>34</v>
      </c>
      <c r="C259" t="s">
        <v>263</v>
      </c>
      <c r="D259">
        <v>588</v>
      </c>
      <c r="E259" t="s">
        <v>283</v>
      </c>
      <c r="F259">
        <v>4</v>
      </c>
    </row>
    <row r="260" spans="2:6" x14ac:dyDescent="0.3">
      <c r="B260">
        <v>34</v>
      </c>
      <c r="C260" t="s">
        <v>263</v>
      </c>
      <c r="D260">
        <v>624</v>
      </c>
      <c r="E260" t="s">
        <v>284</v>
      </c>
      <c r="F260">
        <v>4</v>
      </c>
    </row>
    <row r="261" spans="2:6" x14ac:dyDescent="0.3">
      <c r="B261">
        <v>34</v>
      </c>
      <c r="C261" t="s">
        <v>263</v>
      </c>
      <c r="D261">
        <v>174</v>
      </c>
      <c r="E261" t="s">
        <v>285</v>
      </c>
      <c r="F261">
        <v>3</v>
      </c>
    </row>
    <row r="262" spans="2:6" x14ac:dyDescent="0.3">
      <c r="B262">
        <v>20</v>
      </c>
      <c r="C262" t="s">
        <v>266</v>
      </c>
      <c r="D262">
        <v>652</v>
      </c>
      <c r="E262" t="s">
        <v>279</v>
      </c>
      <c r="F262">
        <v>5</v>
      </c>
    </row>
    <row r="263" spans="2:6" x14ac:dyDescent="0.3">
      <c r="B263">
        <v>20</v>
      </c>
      <c r="C263" t="s">
        <v>266</v>
      </c>
      <c r="D263">
        <v>885</v>
      </c>
      <c r="E263" t="s">
        <v>280</v>
      </c>
      <c r="F263">
        <v>5</v>
      </c>
    </row>
    <row r="264" spans="2:6" x14ac:dyDescent="0.3">
      <c r="B264">
        <v>20</v>
      </c>
      <c r="C264" t="s">
        <v>266</v>
      </c>
      <c r="D264">
        <v>382</v>
      </c>
      <c r="E264" t="s">
        <v>281</v>
      </c>
      <c r="F264">
        <v>4</v>
      </c>
    </row>
    <row r="265" spans="2:6" x14ac:dyDescent="0.3">
      <c r="B265">
        <v>20</v>
      </c>
      <c r="C265" t="s">
        <v>266</v>
      </c>
      <c r="D265">
        <v>170</v>
      </c>
      <c r="E265" t="s">
        <v>282</v>
      </c>
      <c r="F265">
        <v>5</v>
      </c>
    </row>
    <row r="266" spans="2:6" x14ac:dyDescent="0.3">
      <c r="B266">
        <v>20</v>
      </c>
      <c r="C266" t="s">
        <v>266</v>
      </c>
      <c r="D266">
        <v>588</v>
      </c>
      <c r="E266" t="s">
        <v>283</v>
      </c>
      <c r="F266">
        <v>3</v>
      </c>
    </row>
    <row r="267" spans="2:6" x14ac:dyDescent="0.3">
      <c r="B267">
        <v>20</v>
      </c>
      <c r="C267" t="s">
        <v>266</v>
      </c>
      <c r="D267">
        <v>624</v>
      </c>
      <c r="E267" t="s">
        <v>284</v>
      </c>
      <c r="F267">
        <v>5</v>
      </c>
    </row>
    <row r="268" spans="2:6" x14ac:dyDescent="0.3">
      <c r="B268">
        <v>20</v>
      </c>
      <c r="C268" t="s">
        <v>266</v>
      </c>
      <c r="D268">
        <v>174</v>
      </c>
      <c r="E268" t="s">
        <v>285</v>
      </c>
      <c r="F268">
        <v>5</v>
      </c>
    </row>
    <row r="269" spans="2:6" x14ac:dyDescent="0.3">
      <c r="B269">
        <v>20</v>
      </c>
      <c r="C269" t="s">
        <v>266</v>
      </c>
      <c r="D269">
        <v>683</v>
      </c>
      <c r="E269" t="s">
        <v>286</v>
      </c>
      <c r="F269">
        <v>5</v>
      </c>
    </row>
    <row r="270" spans="2:6" x14ac:dyDescent="0.3">
      <c r="B270">
        <v>20</v>
      </c>
      <c r="C270" t="s">
        <v>266</v>
      </c>
      <c r="D270">
        <v>486</v>
      </c>
      <c r="E270" t="s">
        <v>287</v>
      </c>
      <c r="F270">
        <v>5</v>
      </c>
    </row>
    <row r="271" spans="2:6" x14ac:dyDescent="0.3">
      <c r="B271">
        <v>20</v>
      </c>
      <c r="C271" t="s">
        <v>266</v>
      </c>
      <c r="D271">
        <v>33</v>
      </c>
      <c r="E271" t="s">
        <v>288</v>
      </c>
      <c r="F271">
        <v>5</v>
      </c>
    </row>
    <row r="272" spans="2:6" x14ac:dyDescent="0.3">
      <c r="B272">
        <v>2</v>
      </c>
      <c r="C272" s="1" t="s">
        <v>265</v>
      </c>
      <c r="D272">
        <v>652</v>
      </c>
      <c r="E272" t="s">
        <v>279</v>
      </c>
      <c r="F272">
        <v>4</v>
      </c>
    </row>
    <row r="273" spans="2:6" x14ac:dyDescent="0.3">
      <c r="B273">
        <v>2</v>
      </c>
      <c r="C273" s="1" t="s">
        <v>265</v>
      </c>
      <c r="D273">
        <v>885</v>
      </c>
      <c r="E273" t="s">
        <v>280</v>
      </c>
      <c r="F273">
        <v>4</v>
      </c>
    </row>
    <row r="274" spans="2:6" x14ac:dyDescent="0.3">
      <c r="B274">
        <v>2</v>
      </c>
      <c r="C274" s="1" t="s">
        <v>265</v>
      </c>
      <c r="D274">
        <v>382</v>
      </c>
      <c r="E274" t="s">
        <v>281</v>
      </c>
      <c r="F274">
        <v>5</v>
      </c>
    </row>
    <row r="275" spans="2:6" x14ac:dyDescent="0.3">
      <c r="B275">
        <v>2</v>
      </c>
      <c r="C275" s="1" t="s">
        <v>265</v>
      </c>
      <c r="D275">
        <v>170</v>
      </c>
      <c r="E275" t="s">
        <v>282</v>
      </c>
      <c r="F275">
        <v>3</v>
      </c>
    </row>
    <row r="276" spans="2:6" x14ac:dyDescent="0.3">
      <c r="B276">
        <v>2</v>
      </c>
      <c r="C276" s="1" t="s">
        <v>265</v>
      </c>
      <c r="D276">
        <v>683</v>
      </c>
      <c r="E276" t="s">
        <v>286</v>
      </c>
      <c r="F276">
        <v>5</v>
      </c>
    </row>
    <row r="277" spans="2:6" x14ac:dyDescent="0.3">
      <c r="B277">
        <v>2</v>
      </c>
      <c r="C277" s="1" t="s">
        <v>265</v>
      </c>
      <c r="D277">
        <v>486</v>
      </c>
      <c r="E277" t="s">
        <v>287</v>
      </c>
      <c r="F277">
        <v>5</v>
      </c>
    </row>
    <row r="278" spans="2:6" x14ac:dyDescent="0.3">
      <c r="B278">
        <v>2</v>
      </c>
      <c r="C278" s="1" t="s">
        <v>265</v>
      </c>
      <c r="D278">
        <v>33</v>
      </c>
      <c r="E278" t="s">
        <v>288</v>
      </c>
      <c r="F278">
        <v>5</v>
      </c>
    </row>
    <row r="279" spans="2:6" x14ac:dyDescent="0.3">
      <c r="B279">
        <v>2</v>
      </c>
      <c r="C279" s="1" t="s">
        <v>265</v>
      </c>
      <c r="D279">
        <v>690</v>
      </c>
      <c r="E279" t="s">
        <v>295</v>
      </c>
      <c r="F279">
        <v>4</v>
      </c>
    </row>
    <row r="280" spans="2:6" x14ac:dyDescent="0.3">
      <c r="B280">
        <v>2</v>
      </c>
      <c r="C280" s="1" t="s">
        <v>265</v>
      </c>
      <c r="D280">
        <v>708</v>
      </c>
      <c r="E280" t="s">
        <v>297</v>
      </c>
      <c r="F280">
        <v>3</v>
      </c>
    </row>
    <row r="281" spans="2:6" x14ac:dyDescent="0.3">
      <c r="B281">
        <v>2</v>
      </c>
      <c r="C281" s="1" t="s">
        <v>265</v>
      </c>
      <c r="D281">
        <v>692</v>
      </c>
      <c r="E281" t="s">
        <v>298</v>
      </c>
      <c r="F281">
        <v>3</v>
      </c>
    </row>
    <row r="282" spans="2:6" x14ac:dyDescent="0.3">
      <c r="B282">
        <v>25</v>
      </c>
      <c r="C282" t="s">
        <v>264</v>
      </c>
      <c r="D282">
        <v>652</v>
      </c>
      <c r="E282" t="s">
        <v>279</v>
      </c>
      <c r="F282">
        <v>5</v>
      </c>
    </row>
    <row r="283" spans="2:6" x14ac:dyDescent="0.3">
      <c r="B283">
        <v>25</v>
      </c>
      <c r="C283" t="s">
        <v>264</v>
      </c>
      <c r="D283">
        <v>885</v>
      </c>
      <c r="E283" t="s">
        <v>280</v>
      </c>
      <c r="F283">
        <v>4</v>
      </c>
    </row>
    <row r="284" spans="2:6" x14ac:dyDescent="0.3">
      <c r="B284">
        <v>25</v>
      </c>
      <c r="C284" t="s">
        <v>264</v>
      </c>
      <c r="D284">
        <v>382</v>
      </c>
      <c r="E284" t="s">
        <v>281</v>
      </c>
      <c r="F284">
        <v>3</v>
      </c>
    </row>
    <row r="285" spans="2:6" x14ac:dyDescent="0.3">
      <c r="B285">
        <v>25</v>
      </c>
      <c r="C285" t="s">
        <v>264</v>
      </c>
      <c r="D285">
        <v>170</v>
      </c>
      <c r="E285" t="s">
        <v>282</v>
      </c>
      <c r="F285">
        <v>5</v>
      </c>
    </row>
    <row r="286" spans="2:6" x14ac:dyDescent="0.3">
      <c r="B286">
        <v>25</v>
      </c>
      <c r="C286" t="s">
        <v>264</v>
      </c>
      <c r="D286">
        <v>588</v>
      </c>
      <c r="E286" t="s">
        <v>283</v>
      </c>
      <c r="F286">
        <v>3</v>
      </c>
    </row>
    <row r="287" spans="2:6" x14ac:dyDescent="0.3">
      <c r="B287">
        <v>25</v>
      </c>
      <c r="C287" t="s">
        <v>264</v>
      </c>
      <c r="D287">
        <v>624</v>
      </c>
      <c r="E287" t="s">
        <v>284</v>
      </c>
      <c r="F287">
        <v>5</v>
      </c>
    </row>
    <row r="288" spans="2:6" x14ac:dyDescent="0.3">
      <c r="B288">
        <v>25</v>
      </c>
      <c r="C288" t="s">
        <v>264</v>
      </c>
      <c r="D288">
        <v>174</v>
      </c>
      <c r="E288" t="s">
        <v>285</v>
      </c>
      <c r="F288">
        <v>5</v>
      </c>
    </row>
    <row r="289" spans="2:6" x14ac:dyDescent="0.3">
      <c r="B289">
        <v>25</v>
      </c>
      <c r="C289" t="s">
        <v>264</v>
      </c>
      <c r="D289">
        <v>486</v>
      </c>
      <c r="E289" t="s">
        <v>287</v>
      </c>
      <c r="F289">
        <v>4</v>
      </c>
    </row>
    <row r="290" spans="2:6" x14ac:dyDescent="0.3">
      <c r="B290">
        <v>25</v>
      </c>
      <c r="C290" t="s">
        <v>264</v>
      </c>
      <c r="D290">
        <v>519</v>
      </c>
      <c r="E290" t="s">
        <v>290</v>
      </c>
      <c r="F290">
        <v>5</v>
      </c>
    </row>
    <row r="291" spans="2:6" x14ac:dyDescent="0.3">
      <c r="B291">
        <v>25</v>
      </c>
      <c r="C291" t="s">
        <v>264</v>
      </c>
      <c r="D291">
        <v>33</v>
      </c>
      <c r="E291" t="s">
        <v>288</v>
      </c>
      <c r="F291">
        <v>5</v>
      </c>
    </row>
    <row r="292" spans="2:6" x14ac:dyDescent="0.3">
      <c r="B292">
        <v>16</v>
      </c>
      <c r="C292" t="s">
        <v>268</v>
      </c>
      <c r="D292">
        <v>652</v>
      </c>
      <c r="E292" t="s">
        <v>279</v>
      </c>
      <c r="F292">
        <v>3</v>
      </c>
    </row>
    <row r="293" spans="2:6" x14ac:dyDescent="0.3">
      <c r="B293">
        <v>16</v>
      </c>
      <c r="C293" t="s">
        <v>268</v>
      </c>
      <c r="D293">
        <v>885</v>
      </c>
      <c r="E293" t="s">
        <v>280</v>
      </c>
      <c r="F293">
        <v>2</v>
      </c>
    </row>
    <row r="294" spans="2:6" x14ac:dyDescent="0.3">
      <c r="B294">
        <v>16</v>
      </c>
      <c r="C294" t="s">
        <v>268</v>
      </c>
      <c r="D294">
        <v>382</v>
      </c>
      <c r="E294" t="s">
        <v>281</v>
      </c>
      <c r="F294">
        <v>3</v>
      </c>
    </row>
    <row r="295" spans="2:6" x14ac:dyDescent="0.3">
      <c r="B295">
        <v>16</v>
      </c>
      <c r="C295" t="s">
        <v>268</v>
      </c>
      <c r="D295">
        <v>170</v>
      </c>
      <c r="E295" t="s">
        <v>282</v>
      </c>
      <c r="F295">
        <v>5</v>
      </c>
    </row>
    <row r="296" spans="2:6" x14ac:dyDescent="0.3">
      <c r="B296">
        <v>16</v>
      </c>
      <c r="C296" t="s">
        <v>268</v>
      </c>
      <c r="D296">
        <v>588</v>
      </c>
      <c r="E296" t="s">
        <v>283</v>
      </c>
      <c r="F296">
        <v>4</v>
      </c>
    </row>
    <row r="297" spans="2:6" x14ac:dyDescent="0.3">
      <c r="B297">
        <v>16</v>
      </c>
      <c r="C297" t="s">
        <v>268</v>
      </c>
      <c r="D297">
        <v>624</v>
      </c>
      <c r="E297" t="s">
        <v>284</v>
      </c>
      <c r="F297">
        <v>4</v>
      </c>
    </row>
    <row r="298" spans="2:6" x14ac:dyDescent="0.3">
      <c r="B298">
        <v>16</v>
      </c>
      <c r="C298" t="s">
        <v>268</v>
      </c>
      <c r="D298">
        <v>174</v>
      </c>
      <c r="E298" t="s">
        <v>285</v>
      </c>
      <c r="F298">
        <v>4</v>
      </c>
    </row>
    <row r="299" spans="2:6" x14ac:dyDescent="0.3">
      <c r="B299">
        <v>16</v>
      </c>
      <c r="C299" t="s">
        <v>268</v>
      </c>
      <c r="D299">
        <v>690</v>
      </c>
      <c r="E299" t="s">
        <v>295</v>
      </c>
      <c r="F299">
        <v>5</v>
      </c>
    </row>
    <row r="300" spans="2:6" x14ac:dyDescent="0.3">
      <c r="B300">
        <v>16</v>
      </c>
      <c r="C300" t="s">
        <v>268</v>
      </c>
      <c r="D300">
        <v>708</v>
      </c>
      <c r="E300" t="s">
        <v>297</v>
      </c>
      <c r="F300">
        <v>5</v>
      </c>
    </row>
    <row r="301" spans="2:6" x14ac:dyDescent="0.3">
      <c r="B301">
        <v>16</v>
      </c>
      <c r="C301" t="s">
        <v>268</v>
      </c>
      <c r="D301">
        <v>692</v>
      </c>
      <c r="E301" t="s">
        <v>298</v>
      </c>
      <c r="F301">
        <v>3</v>
      </c>
    </row>
    <row r="302" spans="2:6" x14ac:dyDescent="0.3">
      <c r="B302">
        <v>12</v>
      </c>
      <c r="C302" t="s">
        <v>300</v>
      </c>
      <c r="D302">
        <v>588</v>
      </c>
      <c r="E302" t="s">
        <v>283</v>
      </c>
      <c r="F302">
        <v>3</v>
      </c>
    </row>
    <row r="303" spans="2:6" x14ac:dyDescent="0.3">
      <c r="B303">
        <v>12</v>
      </c>
      <c r="C303" t="s">
        <v>300</v>
      </c>
      <c r="D303">
        <v>624</v>
      </c>
      <c r="E303" t="s">
        <v>284</v>
      </c>
      <c r="F303">
        <v>2</v>
      </c>
    </row>
    <row r="304" spans="2:6" x14ac:dyDescent="0.3">
      <c r="B304">
        <v>12</v>
      </c>
      <c r="C304" t="s">
        <v>300</v>
      </c>
      <c r="D304">
        <v>174</v>
      </c>
      <c r="E304" t="s">
        <v>285</v>
      </c>
      <c r="F304">
        <v>4</v>
      </c>
    </row>
    <row r="305" spans="2:6" x14ac:dyDescent="0.3">
      <c r="B305">
        <v>12</v>
      </c>
      <c r="C305" t="s">
        <v>300</v>
      </c>
      <c r="D305">
        <v>580</v>
      </c>
      <c r="E305" t="s">
        <v>294</v>
      </c>
      <c r="F305">
        <v>4</v>
      </c>
    </row>
    <row r="306" spans="2:6" x14ac:dyDescent="0.3">
      <c r="B306">
        <v>12</v>
      </c>
      <c r="C306" t="s">
        <v>300</v>
      </c>
      <c r="D306">
        <v>885</v>
      </c>
      <c r="E306" t="s">
        <v>280</v>
      </c>
      <c r="F306">
        <v>4</v>
      </c>
    </row>
    <row r="307" spans="2:6" x14ac:dyDescent="0.3">
      <c r="B307">
        <v>12</v>
      </c>
      <c r="C307" t="s">
        <v>300</v>
      </c>
      <c r="D307">
        <v>382</v>
      </c>
      <c r="E307" t="s">
        <v>281</v>
      </c>
      <c r="F307">
        <v>3</v>
      </c>
    </row>
    <row r="308" spans="2:6" x14ac:dyDescent="0.3">
      <c r="B308">
        <v>12</v>
      </c>
      <c r="C308" t="s">
        <v>300</v>
      </c>
      <c r="D308">
        <v>170</v>
      </c>
      <c r="E308" t="s">
        <v>282</v>
      </c>
      <c r="F308">
        <v>5</v>
      </c>
    </row>
    <row r="309" spans="2:6" x14ac:dyDescent="0.3">
      <c r="B309">
        <v>12</v>
      </c>
      <c r="C309" t="s">
        <v>300</v>
      </c>
      <c r="D309">
        <v>690</v>
      </c>
      <c r="E309" t="s">
        <v>295</v>
      </c>
      <c r="F309">
        <v>5</v>
      </c>
    </row>
    <row r="310" spans="2:6" x14ac:dyDescent="0.3">
      <c r="B310">
        <v>12</v>
      </c>
      <c r="C310" t="s">
        <v>300</v>
      </c>
      <c r="D310">
        <v>457</v>
      </c>
      <c r="E310" t="s">
        <v>296</v>
      </c>
      <c r="F310">
        <v>5</v>
      </c>
    </row>
    <row r="311" spans="2:6" x14ac:dyDescent="0.3">
      <c r="B311">
        <v>14</v>
      </c>
      <c r="C311" t="s">
        <v>264</v>
      </c>
      <c r="D311">
        <v>652</v>
      </c>
      <c r="E311" t="s">
        <v>279</v>
      </c>
    </row>
    <row r="312" spans="2:6" x14ac:dyDescent="0.3">
      <c r="B312">
        <v>14</v>
      </c>
      <c r="C312" t="s">
        <v>264</v>
      </c>
      <c r="D312">
        <v>885</v>
      </c>
      <c r="E312" t="s">
        <v>280</v>
      </c>
    </row>
    <row r="313" spans="2:6" x14ac:dyDescent="0.3">
      <c r="B313">
        <v>14</v>
      </c>
      <c r="C313" t="s">
        <v>264</v>
      </c>
      <c r="D313">
        <v>382</v>
      </c>
      <c r="E313" t="s">
        <v>281</v>
      </c>
    </row>
    <row r="314" spans="2:6" x14ac:dyDescent="0.3">
      <c r="B314">
        <v>14</v>
      </c>
      <c r="C314" t="s">
        <v>264</v>
      </c>
      <c r="D314">
        <v>170</v>
      </c>
      <c r="E314" t="s">
        <v>282</v>
      </c>
    </row>
    <row r="315" spans="2:6" x14ac:dyDescent="0.3">
      <c r="B315">
        <v>14</v>
      </c>
      <c r="C315" t="s">
        <v>264</v>
      </c>
      <c r="D315">
        <v>588</v>
      </c>
      <c r="E315" t="s">
        <v>283</v>
      </c>
    </row>
    <row r="316" spans="2:6" x14ac:dyDescent="0.3">
      <c r="B316">
        <v>14</v>
      </c>
      <c r="C316" t="s">
        <v>264</v>
      </c>
      <c r="D316">
        <v>624</v>
      </c>
      <c r="E316" t="s">
        <v>284</v>
      </c>
    </row>
    <row r="317" spans="2:6" x14ac:dyDescent="0.3">
      <c r="B317">
        <v>14</v>
      </c>
      <c r="C317" t="s">
        <v>264</v>
      </c>
      <c r="D317">
        <v>174</v>
      </c>
      <c r="E317" t="s">
        <v>285</v>
      </c>
    </row>
    <row r="318" spans="2:6" x14ac:dyDescent="0.3">
      <c r="B318">
        <v>14</v>
      </c>
      <c r="C318" t="s">
        <v>264</v>
      </c>
      <c r="D318">
        <v>486</v>
      </c>
      <c r="E318" t="s">
        <v>287</v>
      </c>
    </row>
    <row r="319" spans="2:6" x14ac:dyDescent="0.3">
      <c r="B319">
        <v>14</v>
      </c>
      <c r="C319" t="s">
        <v>264</v>
      </c>
      <c r="D319">
        <v>519</v>
      </c>
      <c r="E319" t="s">
        <v>290</v>
      </c>
    </row>
    <row r="320" spans="2:6" x14ac:dyDescent="0.3">
      <c r="B320">
        <v>14</v>
      </c>
      <c r="C320" t="s">
        <v>264</v>
      </c>
      <c r="D320">
        <v>33</v>
      </c>
      <c r="E320" t="s">
        <v>288</v>
      </c>
    </row>
    <row r="321" spans="2:6" x14ac:dyDescent="0.3">
      <c r="B321">
        <v>19</v>
      </c>
      <c r="C321" t="s">
        <v>266</v>
      </c>
      <c r="D321">
        <v>652</v>
      </c>
      <c r="E321" t="s">
        <v>279</v>
      </c>
      <c r="F321">
        <v>3</v>
      </c>
    </row>
    <row r="322" spans="2:6" x14ac:dyDescent="0.3">
      <c r="B322">
        <v>19</v>
      </c>
      <c r="C322" t="s">
        <v>266</v>
      </c>
      <c r="D322">
        <v>885</v>
      </c>
      <c r="E322" t="s">
        <v>280</v>
      </c>
      <c r="F322">
        <v>4</v>
      </c>
    </row>
    <row r="323" spans="2:6" x14ac:dyDescent="0.3">
      <c r="B323">
        <v>19</v>
      </c>
      <c r="C323" t="s">
        <v>266</v>
      </c>
      <c r="D323">
        <v>382</v>
      </c>
      <c r="E323" t="s">
        <v>281</v>
      </c>
      <c r="F323">
        <v>5</v>
      </c>
    </row>
    <row r="324" spans="2:6" x14ac:dyDescent="0.3">
      <c r="B324">
        <v>19</v>
      </c>
      <c r="C324" t="s">
        <v>266</v>
      </c>
      <c r="D324">
        <v>170</v>
      </c>
      <c r="E324" t="s">
        <v>282</v>
      </c>
      <c r="F324">
        <v>4</v>
      </c>
    </row>
    <row r="325" spans="2:6" x14ac:dyDescent="0.3">
      <c r="B325">
        <v>19</v>
      </c>
      <c r="C325" t="s">
        <v>266</v>
      </c>
      <c r="D325">
        <v>588</v>
      </c>
      <c r="E325" t="s">
        <v>283</v>
      </c>
      <c r="F325">
        <v>2</v>
      </c>
    </row>
    <row r="326" spans="2:6" x14ac:dyDescent="0.3">
      <c r="B326">
        <v>19</v>
      </c>
      <c r="C326" t="s">
        <v>266</v>
      </c>
      <c r="D326">
        <v>624</v>
      </c>
      <c r="E326" t="s">
        <v>284</v>
      </c>
      <c r="F326">
        <v>4</v>
      </c>
    </row>
    <row r="327" spans="2:6" x14ac:dyDescent="0.3">
      <c r="B327">
        <v>19</v>
      </c>
      <c r="C327" t="s">
        <v>266</v>
      </c>
      <c r="D327">
        <v>174</v>
      </c>
      <c r="E327" t="s">
        <v>285</v>
      </c>
      <c r="F327">
        <v>3</v>
      </c>
    </row>
    <row r="328" spans="2:6" x14ac:dyDescent="0.3">
      <c r="B328">
        <v>19</v>
      </c>
      <c r="C328" t="s">
        <v>266</v>
      </c>
      <c r="D328">
        <v>683</v>
      </c>
      <c r="E328" t="s">
        <v>286</v>
      </c>
      <c r="F328">
        <v>5</v>
      </c>
    </row>
    <row r="329" spans="2:6" x14ac:dyDescent="0.3">
      <c r="B329">
        <v>19</v>
      </c>
      <c r="C329" t="s">
        <v>266</v>
      </c>
      <c r="D329">
        <v>486</v>
      </c>
      <c r="E329" t="s">
        <v>287</v>
      </c>
      <c r="F329">
        <v>3</v>
      </c>
    </row>
    <row r="330" spans="2:6" x14ac:dyDescent="0.3">
      <c r="B330">
        <v>19</v>
      </c>
      <c r="C330" t="s">
        <v>266</v>
      </c>
      <c r="D330">
        <v>33</v>
      </c>
      <c r="E330" t="s">
        <v>288</v>
      </c>
      <c r="F330">
        <v>4</v>
      </c>
    </row>
    <row r="331" spans="2:6" x14ac:dyDescent="0.3">
      <c r="B331">
        <v>26</v>
      </c>
      <c r="C331" t="s">
        <v>263</v>
      </c>
      <c r="D331">
        <v>57</v>
      </c>
      <c r="E331" t="s">
        <v>289</v>
      </c>
      <c r="F331">
        <v>5</v>
      </c>
    </row>
    <row r="332" spans="2:6" x14ac:dyDescent="0.3">
      <c r="B332">
        <v>26</v>
      </c>
      <c r="C332" t="s">
        <v>263</v>
      </c>
      <c r="D332">
        <v>652</v>
      </c>
      <c r="E332" t="s">
        <v>279</v>
      </c>
      <c r="F332">
        <v>5</v>
      </c>
    </row>
    <row r="333" spans="2:6" x14ac:dyDescent="0.3">
      <c r="B333">
        <v>26</v>
      </c>
      <c r="C333" t="s">
        <v>263</v>
      </c>
      <c r="D333">
        <v>885</v>
      </c>
      <c r="E333" t="s">
        <v>280</v>
      </c>
      <c r="F333">
        <v>5</v>
      </c>
    </row>
    <row r="334" spans="2:6" x14ac:dyDescent="0.3">
      <c r="B334">
        <v>26</v>
      </c>
      <c r="C334" t="s">
        <v>263</v>
      </c>
      <c r="D334">
        <v>382</v>
      </c>
      <c r="E334" t="s">
        <v>281</v>
      </c>
      <c r="F334">
        <v>2</v>
      </c>
    </row>
    <row r="335" spans="2:6" x14ac:dyDescent="0.3">
      <c r="B335">
        <v>26</v>
      </c>
      <c r="C335" t="s">
        <v>263</v>
      </c>
      <c r="D335">
        <v>486</v>
      </c>
      <c r="E335" t="s">
        <v>287</v>
      </c>
      <c r="F335">
        <v>3</v>
      </c>
    </row>
    <row r="336" spans="2:6" x14ac:dyDescent="0.3">
      <c r="B336">
        <v>26</v>
      </c>
      <c r="C336" t="s">
        <v>263</v>
      </c>
      <c r="D336">
        <v>519</v>
      </c>
      <c r="E336" t="s">
        <v>290</v>
      </c>
      <c r="F336">
        <v>5</v>
      </c>
    </row>
    <row r="337" spans="2:6" x14ac:dyDescent="0.3">
      <c r="B337">
        <v>26</v>
      </c>
      <c r="C337" t="s">
        <v>263</v>
      </c>
      <c r="D337">
        <v>283</v>
      </c>
      <c r="E337" t="s">
        <v>291</v>
      </c>
      <c r="F337">
        <v>4</v>
      </c>
    </row>
    <row r="338" spans="2:6" x14ac:dyDescent="0.3">
      <c r="B338">
        <v>26</v>
      </c>
      <c r="C338" t="s">
        <v>263</v>
      </c>
      <c r="D338">
        <v>588</v>
      </c>
      <c r="E338" t="s">
        <v>283</v>
      </c>
      <c r="F338">
        <v>3</v>
      </c>
    </row>
    <row r="339" spans="2:6" x14ac:dyDescent="0.3">
      <c r="B339">
        <v>26</v>
      </c>
      <c r="C339" t="s">
        <v>263</v>
      </c>
      <c r="D339">
        <v>624</v>
      </c>
      <c r="E339" t="s">
        <v>284</v>
      </c>
      <c r="F339">
        <v>5</v>
      </c>
    </row>
    <row r="340" spans="2:6" x14ac:dyDescent="0.3">
      <c r="B340">
        <v>26</v>
      </c>
      <c r="C340" t="s">
        <v>263</v>
      </c>
      <c r="D340">
        <v>174</v>
      </c>
      <c r="E340" t="s">
        <v>285</v>
      </c>
      <c r="F340">
        <v>4</v>
      </c>
    </row>
    <row r="341" spans="2:6" x14ac:dyDescent="0.3">
      <c r="B341">
        <v>24</v>
      </c>
      <c r="C341" t="s">
        <v>268</v>
      </c>
      <c r="D341">
        <v>652</v>
      </c>
      <c r="E341" t="s">
        <v>279</v>
      </c>
      <c r="F341">
        <v>4</v>
      </c>
    </row>
    <row r="342" spans="2:6" x14ac:dyDescent="0.3">
      <c r="B342">
        <v>24</v>
      </c>
      <c r="C342" t="s">
        <v>268</v>
      </c>
      <c r="D342">
        <v>885</v>
      </c>
      <c r="E342" t="s">
        <v>280</v>
      </c>
      <c r="F342">
        <v>4</v>
      </c>
    </row>
    <row r="343" spans="2:6" x14ac:dyDescent="0.3">
      <c r="B343">
        <v>24</v>
      </c>
      <c r="C343" t="s">
        <v>268</v>
      </c>
      <c r="D343">
        <v>382</v>
      </c>
      <c r="E343" t="s">
        <v>281</v>
      </c>
      <c r="F343">
        <v>4</v>
      </c>
    </row>
    <row r="344" spans="2:6" x14ac:dyDescent="0.3">
      <c r="B344">
        <v>24</v>
      </c>
      <c r="C344" t="s">
        <v>268</v>
      </c>
      <c r="D344">
        <v>170</v>
      </c>
      <c r="E344" t="s">
        <v>282</v>
      </c>
      <c r="F344">
        <v>4</v>
      </c>
    </row>
    <row r="345" spans="2:6" x14ac:dyDescent="0.3">
      <c r="B345">
        <v>24</v>
      </c>
      <c r="C345" t="s">
        <v>268</v>
      </c>
      <c r="D345">
        <v>588</v>
      </c>
      <c r="E345" t="s">
        <v>283</v>
      </c>
      <c r="F345">
        <v>5</v>
      </c>
    </row>
    <row r="346" spans="2:6" x14ac:dyDescent="0.3">
      <c r="B346">
        <v>24</v>
      </c>
      <c r="C346" t="s">
        <v>268</v>
      </c>
      <c r="D346">
        <v>624</v>
      </c>
      <c r="E346" t="s">
        <v>284</v>
      </c>
      <c r="F346">
        <v>2</v>
      </c>
    </row>
    <row r="347" spans="2:6" x14ac:dyDescent="0.3">
      <c r="B347">
        <v>24</v>
      </c>
      <c r="C347" t="s">
        <v>268</v>
      </c>
      <c r="D347">
        <v>174</v>
      </c>
      <c r="E347" t="s">
        <v>285</v>
      </c>
      <c r="F347">
        <v>2</v>
      </c>
    </row>
    <row r="348" spans="2:6" x14ac:dyDescent="0.3">
      <c r="B348">
        <v>24</v>
      </c>
      <c r="C348" t="s">
        <v>268</v>
      </c>
      <c r="D348">
        <v>690</v>
      </c>
      <c r="E348" t="s">
        <v>295</v>
      </c>
      <c r="F348">
        <v>4</v>
      </c>
    </row>
    <row r="349" spans="2:6" x14ac:dyDescent="0.3">
      <c r="B349">
        <v>24</v>
      </c>
      <c r="C349" t="s">
        <v>268</v>
      </c>
      <c r="D349">
        <v>708</v>
      </c>
      <c r="E349" t="s">
        <v>297</v>
      </c>
      <c r="F349">
        <v>4</v>
      </c>
    </row>
    <row r="350" spans="2:6" x14ac:dyDescent="0.3">
      <c r="B350">
        <v>24</v>
      </c>
      <c r="C350" t="s">
        <v>268</v>
      </c>
      <c r="D350">
        <v>692</v>
      </c>
      <c r="E350" t="s">
        <v>298</v>
      </c>
      <c r="F350">
        <v>1</v>
      </c>
    </row>
    <row r="354" spans="2:4" x14ac:dyDescent="0.3">
      <c r="B354" s="28" t="s">
        <v>259</v>
      </c>
      <c r="C354" t="s">
        <v>306</v>
      </c>
      <c r="D354" t="s">
        <v>302</v>
      </c>
    </row>
    <row r="355" spans="2:4" x14ac:dyDescent="0.3">
      <c r="B355" s="31">
        <v>652</v>
      </c>
      <c r="C355" s="31" t="s">
        <v>279</v>
      </c>
      <c r="D355" s="16">
        <f t="shared" ref="D355:D364" si="0">AVERAGE(F4,F54,F173)</f>
        <v>4</v>
      </c>
    </row>
    <row r="356" spans="2:4" x14ac:dyDescent="0.3">
      <c r="B356" s="32">
        <v>885</v>
      </c>
      <c r="C356" s="32" t="s">
        <v>280</v>
      </c>
      <c r="D356" s="16">
        <f t="shared" si="0"/>
        <v>3.6666666666666665</v>
      </c>
    </row>
    <row r="357" spans="2:4" x14ac:dyDescent="0.3">
      <c r="B357" s="31">
        <v>382</v>
      </c>
      <c r="C357" s="31" t="s">
        <v>281</v>
      </c>
      <c r="D357" s="16">
        <f t="shared" si="0"/>
        <v>3.3333333333333335</v>
      </c>
    </row>
    <row r="358" spans="2:4" x14ac:dyDescent="0.3">
      <c r="B358" s="32">
        <v>170</v>
      </c>
      <c r="C358" s="32" t="s">
        <v>282</v>
      </c>
      <c r="D358" s="16">
        <f>AVERAGE(F7,F57,F176)</f>
        <v>4</v>
      </c>
    </row>
    <row r="359" spans="2:4" x14ac:dyDescent="0.3">
      <c r="B359" s="31">
        <v>135</v>
      </c>
      <c r="C359" s="31" t="s">
        <v>292</v>
      </c>
      <c r="D359" s="16">
        <f t="shared" si="0"/>
        <v>3.3333333333333335</v>
      </c>
    </row>
    <row r="360" spans="2:4" x14ac:dyDescent="0.3">
      <c r="B360" s="32">
        <v>606</v>
      </c>
      <c r="C360" s="32" t="s">
        <v>293</v>
      </c>
      <c r="D360" s="16">
        <f t="shared" si="0"/>
        <v>4.666666666666667</v>
      </c>
    </row>
    <row r="361" spans="2:4" x14ac:dyDescent="0.3">
      <c r="B361" s="31">
        <v>588</v>
      </c>
      <c r="C361" s="31" t="s">
        <v>283</v>
      </c>
      <c r="D361" s="16">
        <f t="shared" si="0"/>
        <v>3.3333333333333335</v>
      </c>
    </row>
    <row r="362" spans="2:4" x14ac:dyDescent="0.3">
      <c r="B362" s="32">
        <v>624</v>
      </c>
      <c r="C362" s="32" t="s">
        <v>284</v>
      </c>
      <c r="D362" s="16">
        <f t="shared" si="0"/>
        <v>3.3333333333333335</v>
      </c>
    </row>
    <row r="363" spans="2:4" x14ac:dyDescent="0.3">
      <c r="B363" s="31">
        <v>174</v>
      </c>
      <c r="C363" s="31" t="s">
        <v>285</v>
      </c>
      <c r="D363" s="16">
        <f t="shared" si="0"/>
        <v>4</v>
      </c>
    </row>
    <row r="364" spans="2:4" x14ac:dyDescent="0.3">
      <c r="B364" s="32">
        <v>580</v>
      </c>
      <c r="C364" s="32" t="s">
        <v>294</v>
      </c>
      <c r="D364" s="16">
        <f t="shared" si="0"/>
        <v>3.6666666666666665</v>
      </c>
    </row>
    <row r="367" spans="2:4" x14ac:dyDescent="0.3">
      <c r="B367" s="11" t="s">
        <v>263</v>
      </c>
      <c r="C367" t="s">
        <v>303</v>
      </c>
      <c r="D367" t="s">
        <v>302</v>
      </c>
    </row>
    <row r="368" spans="2:4" x14ac:dyDescent="0.3">
      <c r="B368" s="32">
        <v>57</v>
      </c>
      <c r="C368" s="32" t="s">
        <v>289</v>
      </c>
      <c r="D368" s="16">
        <f t="shared" ref="D368:D377" si="1">AVERAGE(F223,F252)</f>
        <v>5</v>
      </c>
    </row>
    <row r="369" spans="2:5" x14ac:dyDescent="0.3">
      <c r="B369" s="31">
        <v>652</v>
      </c>
      <c r="C369" s="31" t="s">
        <v>279</v>
      </c>
      <c r="D369" s="16">
        <f t="shared" si="1"/>
        <v>5</v>
      </c>
    </row>
    <row r="370" spans="2:5" x14ac:dyDescent="0.3">
      <c r="B370" s="32">
        <v>885</v>
      </c>
      <c r="C370" s="32" t="s">
        <v>280</v>
      </c>
      <c r="D370" s="16">
        <f t="shared" si="1"/>
        <v>4</v>
      </c>
    </row>
    <row r="371" spans="2:5" x14ac:dyDescent="0.3">
      <c r="B371">
        <v>382</v>
      </c>
      <c r="C371" t="s">
        <v>281</v>
      </c>
      <c r="D371" s="16">
        <f t="shared" si="1"/>
        <v>5</v>
      </c>
    </row>
    <row r="372" spans="2:5" x14ac:dyDescent="0.3">
      <c r="B372" s="31">
        <v>486</v>
      </c>
      <c r="C372" s="31" t="s">
        <v>287</v>
      </c>
      <c r="D372" s="16">
        <f t="shared" si="1"/>
        <v>4</v>
      </c>
    </row>
    <row r="373" spans="2:5" x14ac:dyDescent="0.3">
      <c r="B373" s="32">
        <v>519</v>
      </c>
      <c r="C373" s="32" t="s">
        <v>290</v>
      </c>
      <c r="D373" s="16">
        <f t="shared" si="1"/>
        <v>4</v>
      </c>
    </row>
    <row r="374" spans="2:5" x14ac:dyDescent="0.3">
      <c r="B374" s="31">
        <v>283</v>
      </c>
      <c r="C374" s="31" t="s">
        <v>291</v>
      </c>
      <c r="D374" s="16">
        <f t="shared" si="1"/>
        <v>4.5</v>
      </c>
    </row>
    <row r="375" spans="2:5" x14ac:dyDescent="0.3">
      <c r="B375" s="32">
        <v>588</v>
      </c>
      <c r="C375" s="32" t="s">
        <v>283</v>
      </c>
      <c r="D375" s="16">
        <f t="shared" si="1"/>
        <v>4.5</v>
      </c>
    </row>
    <row r="376" spans="2:5" x14ac:dyDescent="0.3">
      <c r="B376" s="31">
        <v>624</v>
      </c>
      <c r="C376" s="31" t="s">
        <v>284</v>
      </c>
      <c r="D376" s="16">
        <f t="shared" si="1"/>
        <v>4</v>
      </c>
    </row>
    <row r="377" spans="2:5" x14ac:dyDescent="0.3">
      <c r="B377" s="32">
        <v>174</v>
      </c>
      <c r="C377" s="32" t="s">
        <v>285</v>
      </c>
      <c r="D377" s="16">
        <f t="shared" si="1"/>
        <v>3</v>
      </c>
    </row>
    <row r="378" spans="2:5" x14ac:dyDescent="0.3">
      <c r="B378" s="32"/>
      <c r="C378" s="32"/>
      <c r="D378" s="16"/>
    </row>
    <row r="379" spans="2:5" x14ac:dyDescent="0.3">
      <c r="B379" s="31"/>
      <c r="C379" s="31"/>
      <c r="D379" s="16"/>
    </row>
    <row r="382" spans="2:5" x14ac:dyDescent="0.3">
      <c r="B382" s="10" t="s">
        <v>264</v>
      </c>
      <c r="C382" t="s">
        <v>307</v>
      </c>
      <c r="D382" t="s">
        <v>302</v>
      </c>
      <c r="E382" t="s">
        <v>332</v>
      </c>
    </row>
    <row r="383" spans="2:5" x14ac:dyDescent="0.3">
      <c r="B383" s="31">
        <v>652</v>
      </c>
      <c r="C383" s="31" t="s">
        <v>279</v>
      </c>
      <c r="D383" s="16">
        <f>AVERAGE(F64,F84,F143,F311)</f>
        <v>3.6666666666666665</v>
      </c>
    </row>
    <row r="384" spans="2:5" x14ac:dyDescent="0.3">
      <c r="B384" s="32">
        <v>885</v>
      </c>
      <c r="C384" s="32" t="s">
        <v>280</v>
      </c>
      <c r="D384" s="16">
        <f t="shared" ref="D384:D392" si="2">AVERAGE(F65,F85,F144,F312)</f>
        <v>4</v>
      </c>
    </row>
    <row r="385" spans="2:4" x14ac:dyDescent="0.3">
      <c r="B385" s="31">
        <v>382</v>
      </c>
      <c r="C385" s="31" t="s">
        <v>281</v>
      </c>
      <c r="D385" s="16">
        <f t="shared" si="2"/>
        <v>2.6666666666666665</v>
      </c>
    </row>
    <row r="386" spans="2:4" x14ac:dyDescent="0.3">
      <c r="B386" s="32">
        <v>170</v>
      </c>
      <c r="C386" s="32" t="s">
        <v>282</v>
      </c>
      <c r="D386" s="16">
        <f>AVERAGE(F67,F87,F146,F314)</f>
        <v>3</v>
      </c>
    </row>
    <row r="387" spans="2:4" x14ac:dyDescent="0.3">
      <c r="B387" s="31">
        <v>588</v>
      </c>
      <c r="C387" s="31" t="s">
        <v>283</v>
      </c>
      <c r="D387" s="16">
        <f t="shared" si="2"/>
        <v>3.6666666666666665</v>
      </c>
    </row>
    <row r="388" spans="2:4" x14ac:dyDescent="0.3">
      <c r="B388" s="32">
        <v>624</v>
      </c>
      <c r="C388" s="32" t="s">
        <v>284</v>
      </c>
      <c r="D388" s="16">
        <f t="shared" si="2"/>
        <v>4.333333333333333</v>
      </c>
    </row>
    <row r="389" spans="2:4" x14ac:dyDescent="0.3">
      <c r="B389" s="31">
        <v>174</v>
      </c>
      <c r="C389" s="31" t="s">
        <v>285</v>
      </c>
      <c r="D389" s="16">
        <f t="shared" si="2"/>
        <v>4</v>
      </c>
    </row>
    <row r="390" spans="2:4" x14ac:dyDescent="0.3">
      <c r="B390" s="32">
        <v>486</v>
      </c>
      <c r="C390" s="32" t="s">
        <v>287</v>
      </c>
      <c r="D390" s="16">
        <f t="shared" si="2"/>
        <v>3.6666666666666665</v>
      </c>
    </row>
    <row r="391" spans="2:4" x14ac:dyDescent="0.3">
      <c r="B391" s="31">
        <v>519</v>
      </c>
      <c r="C391" s="31" t="s">
        <v>290</v>
      </c>
      <c r="D391" s="16">
        <f t="shared" si="2"/>
        <v>4</v>
      </c>
    </row>
    <row r="392" spans="2:4" x14ac:dyDescent="0.3">
      <c r="B392" s="32">
        <v>33</v>
      </c>
      <c r="C392" s="32" t="s">
        <v>288</v>
      </c>
      <c r="D392" s="16">
        <f t="shared" si="2"/>
        <v>3.3333333333333335</v>
      </c>
    </row>
    <row r="395" spans="2:4" x14ac:dyDescent="0.3">
      <c r="B395" t="s">
        <v>265</v>
      </c>
      <c r="C395" t="s">
        <v>308</v>
      </c>
      <c r="D395" t="s">
        <v>302</v>
      </c>
    </row>
    <row r="396" spans="2:4" x14ac:dyDescent="0.3">
      <c r="B396" s="31">
        <v>652</v>
      </c>
      <c r="C396" s="31" t="s">
        <v>279</v>
      </c>
      <c r="D396" s="16">
        <f>AVERAGE(F94,F193)</f>
        <v>4.5</v>
      </c>
    </row>
    <row r="397" spans="2:4" x14ac:dyDescent="0.3">
      <c r="B397" s="32">
        <v>885</v>
      </c>
      <c r="C397" s="32" t="s">
        <v>280</v>
      </c>
      <c r="D397" s="16">
        <f t="shared" ref="D397:D404" si="3">AVERAGE(F95,F194)</f>
        <v>3.5</v>
      </c>
    </row>
    <row r="398" spans="2:4" x14ac:dyDescent="0.3">
      <c r="B398" s="31">
        <v>382</v>
      </c>
      <c r="C398" s="31" t="s">
        <v>281</v>
      </c>
      <c r="D398" s="16">
        <f t="shared" si="3"/>
        <v>3</v>
      </c>
    </row>
    <row r="399" spans="2:4" x14ac:dyDescent="0.3">
      <c r="B399" s="32">
        <v>170</v>
      </c>
      <c r="C399" s="32" t="s">
        <v>282</v>
      </c>
      <c r="D399" s="16">
        <f t="shared" si="3"/>
        <v>4.5</v>
      </c>
    </row>
    <row r="400" spans="2:4" x14ac:dyDescent="0.3">
      <c r="B400" s="31">
        <v>683</v>
      </c>
      <c r="C400" s="31" t="s">
        <v>286</v>
      </c>
      <c r="D400" s="16">
        <f t="shared" si="3"/>
        <v>5</v>
      </c>
    </row>
    <row r="401" spans="2:4" x14ac:dyDescent="0.3">
      <c r="B401" s="32">
        <v>486</v>
      </c>
      <c r="C401" s="32" t="s">
        <v>287</v>
      </c>
      <c r="D401" s="16">
        <f t="shared" si="3"/>
        <v>5</v>
      </c>
    </row>
    <row r="402" spans="2:4" x14ac:dyDescent="0.3">
      <c r="B402" s="31">
        <v>33</v>
      </c>
      <c r="C402" s="31" t="s">
        <v>288</v>
      </c>
      <c r="D402" s="16">
        <f t="shared" si="3"/>
        <v>4.5</v>
      </c>
    </row>
    <row r="403" spans="2:4" x14ac:dyDescent="0.3">
      <c r="B403" s="32">
        <v>690</v>
      </c>
      <c r="C403" s="32" t="s">
        <v>295</v>
      </c>
      <c r="D403" s="16">
        <f t="shared" si="3"/>
        <v>4.5</v>
      </c>
    </row>
    <row r="404" spans="2:4" x14ac:dyDescent="0.3">
      <c r="B404" s="31">
        <v>708</v>
      </c>
      <c r="C404" s="31" t="s">
        <v>297</v>
      </c>
      <c r="D404" s="16">
        <f t="shared" si="3"/>
        <v>4.5</v>
      </c>
    </row>
    <row r="405" spans="2:4" x14ac:dyDescent="0.3">
      <c r="B405" s="32">
        <v>692</v>
      </c>
      <c r="C405" s="32" t="s">
        <v>298</v>
      </c>
      <c r="D405" s="16">
        <f>AVERAGE(F103,F202)</f>
        <v>2</v>
      </c>
    </row>
    <row r="408" spans="2:4" x14ac:dyDescent="0.3">
      <c r="B408" t="s">
        <v>266</v>
      </c>
      <c r="C408" t="s">
        <v>305</v>
      </c>
      <c r="D408" t="s">
        <v>302</v>
      </c>
    </row>
    <row r="409" spans="2:4" x14ac:dyDescent="0.3">
      <c r="B409" s="31">
        <v>652</v>
      </c>
      <c r="C409" s="31" t="s">
        <v>279</v>
      </c>
      <c r="D409" s="16">
        <f>AVERAGE(F44,F123,F183,F213,F321)</f>
        <v>4.2</v>
      </c>
    </row>
    <row r="410" spans="2:4" x14ac:dyDescent="0.3">
      <c r="B410" s="32">
        <v>885</v>
      </c>
      <c r="C410" s="32" t="s">
        <v>280</v>
      </c>
      <c r="D410" s="16">
        <f t="shared" ref="D410:D418" si="4">AVERAGE(F45,F124,F184,F214,F322)</f>
        <v>3.6</v>
      </c>
    </row>
    <row r="411" spans="2:4" x14ac:dyDescent="0.3">
      <c r="B411" s="31">
        <v>382</v>
      </c>
      <c r="C411" s="31" t="s">
        <v>281</v>
      </c>
      <c r="D411" s="16">
        <f t="shared" si="4"/>
        <v>3.2</v>
      </c>
    </row>
    <row r="412" spans="2:4" x14ac:dyDescent="0.3">
      <c r="B412" s="32">
        <v>170</v>
      </c>
      <c r="C412" s="32" t="s">
        <v>282</v>
      </c>
      <c r="D412" s="16">
        <f t="shared" si="4"/>
        <v>4.5999999999999996</v>
      </c>
    </row>
    <row r="413" spans="2:4" x14ac:dyDescent="0.3">
      <c r="B413" s="31">
        <v>588</v>
      </c>
      <c r="C413" s="31" t="s">
        <v>283</v>
      </c>
      <c r="D413" s="16">
        <f t="shared" si="4"/>
        <v>1.6</v>
      </c>
    </row>
    <row r="414" spans="2:4" x14ac:dyDescent="0.3">
      <c r="B414" s="32">
        <v>624</v>
      </c>
      <c r="C414" s="32" t="s">
        <v>284</v>
      </c>
      <c r="D414" s="16">
        <f t="shared" si="4"/>
        <v>4.4000000000000004</v>
      </c>
    </row>
    <row r="415" spans="2:4" x14ac:dyDescent="0.3">
      <c r="B415" s="31">
        <v>174</v>
      </c>
      <c r="C415" s="31" t="s">
        <v>285</v>
      </c>
      <c r="D415" s="16">
        <f t="shared" si="4"/>
        <v>3.2</v>
      </c>
    </row>
    <row r="416" spans="2:4" x14ac:dyDescent="0.3">
      <c r="B416" s="32">
        <v>683</v>
      </c>
      <c r="C416" s="32" t="s">
        <v>286</v>
      </c>
      <c r="D416" s="16">
        <f t="shared" si="4"/>
        <v>4</v>
      </c>
    </row>
    <row r="417" spans="2:4" x14ac:dyDescent="0.3">
      <c r="B417" s="31">
        <v>486</v>
      </c>
      <c r="C417" s="31" t="s">
        <v>287</v>
      </c>
      <c r="D417" s="16">
        <f t="shared" si="4"/>
        <v>3.6</v>
      </c>
    </row>
    <row r="418" spans="2:4" x14ac:dyDescent="0.3">
      <c r="B418" s="32">
        <v>33</v>
      </c>
      <c r="C418" s="32" t="s">
        <v>288</v>
      </c>
      <c r="D418" s="16">
        <f t="shared" si="4"/>
        <v>4</v>
      </c>
    </row>
    <row r="421" spans="2:4" x14ac:dyDescent="0.3">
      <c r="B421" t="s">
        <v>268</v>
      </c>
      <c r="C421" t="s">
        <v>304</v>
      </c>
      <c r="D421" t="s">
        <v>302</v>
      </c>
    </row>
    <row r="422" spans="2:4" x14ac:dyDescent="0.3">
      <c r="B422" s="31">
        <v>652</v>
      </c>
      <c r="C422" s="31" t="s">
        <v>279</v>
      </c>
      <c r="D422" s="16">
        <f>AVERAGE(F34,F292)</f>
        <v>3.5</v>
      </c>
    </row>
    <row r="423" spans="2:4" x14ac:dyDescent="0.3">
      <c r="B423" s="32">
        <v>885</v>
      </c>
      <c r="C423" s="32" t="s">
        <v>280</v>
      </c>
      <c r="D423" s="16">
        <f t="shared" ref="D423:D431" si="5">AVERAGE(F35,F293)</f>
        <v>3.5</v>
      </c>
    </row>
    <row r="424" spans="2:4" x14ac:dyDescent="0.3">
      <c r="B424" s="31">
        <v>382</v>
      </c>
      <c r="C424" s="31" t="s">
        <v>281</v>
      </c>
      <c r="D424" s="16">
        <f t="shared" si="5"/>
        <v>3.5</v>
      </c>
    </row>
    <row r="425" spans="2:4" x14ac:dyDescent="0.3">
      <c r="B425" s="32">
        <v>170</v>
      </c>
      <c r="C425" s="32" t="s">
        <v>282</v>
      </c>
      <c r="D425" s="16">
        <f t="shared" si="5"/>
        <v>5</v>
      </c>
    </row>
    <row r="426" spans="2:4" x14ac:dyDescent="0.3">
      <c r="B426" s="31">
        <v>588</v>
      </c>
      <c r="C426" s="31" t="s">
        <v>283</v>
      </c>
      <c r="D426" s="16">
        <f t="shared" si="5"/>
        <v>3</v>
      </c>
    </row>
    <row r="427" spans="2:4" x14ac:dyDescent="0.3">
      <c r="B427" s="32">
        <v>624</v>
      </c>
      <c r="C427" s="32" t="s">
        <v>284</v>
      </c>
      <c r="D427" s="16">
        <f t="shared" si="5"/>
        <v>4</v>
      </c>
    </row>
    <row r="428" spans="2:4" x14ac:dyDescent="0.3">
      <c r="B428" s="31">
        <v>174</v>
      </c>
      <c r="C428" s="31" t="s">
        <v>285</v>
      </c>
      <c r="D428" s="16">
        <f t="shared" si="5"/>
        <v>3.5</v>
      </c>
    </row>
    <row r="429" spans="2:4" x14ac:dyDescent="0.3">
      <c r="B429" s="32">
        <v>690</v>
      </c>
      <c r="C429" s="32" t="s">
        <v>295</v>
      </c>
      <c r="D429" s="16">
        <f t="shared" si="5"/>
        <v>4.5</v>
      </c>
    </row>
    <row r="430" spans="2:4" x14ac:dyDescent="0.3">
      <c r="B430" s="31">
        <v>708</v>
      </c>
      <c r="C430" s="31" t="s">
        <v>297</v>
      </c>
      <c r="D430" s="16">
        <f t="shared" si="5"/>
        <v>4.5</v>
      </c>
    </row>
    <row r="431" spans="2:4" x14ac:dyDescent="0.3">
      <c r="B431" s="32">
        <v>692</v>
      </c>
      <c r="C431" s="32" t="s">
        <v>298</v>
      </c>
      <c r="D431" s="16">
        <f t="shared" si="5"/>
        <v>2.5</v>
      </c>
    </row>
    <row r="434" spans="2:4" x14ac:dyDescent="0.3">
      <c r="B434" t="s">
        <v>300</v>
      </c>
      <c r="C434" t="s">
        <v>309</v>
      </c>
      <c r="D434" t="s">
        <v>302</v>
      </c>
    </row>
    <row r="435" spans="2:4" x14ac:dyDescent="0.3">
      <c r="B435" s="31">
        <v>588</v>
      </c>
      <c r="C435" s="31" t="s">
        <v>283</v>
      </c>
      <c r="D435" s="16">
        <f>AVERAGE(F243,F302)</f>
        <v>2</v>
      </c>
    </row>
    <row r="436" spans="2:4" x14ac:dyDescent="0.3">
      <c r="B436" s="32">
        <v>624</v>
      </c>
      <c r="C436" s="32" t="s">
        <v>284</v>
      </c>
      <c r="D436" s="16">
        <f t="shared" ref="D436:D443" si="6">AVERAGE(F244,F303)</f>
        <v>3</v>
      </c>
    </row>
    <row r="437" spans="2:4" x14ac:dyDescent="0.3">
      <c r="B437" s="31">
        <v>174</v>
      </c>
      <c r="C437" s="31" t="s">
        <v>285</v>
      </c>
      <c r="D437" s="16">
        <f t="shared" si="6"/>
        <v>4</v>
      </c>
    </row>
    <row r="438" spans="2:4" x14ac:dyDescent="0.3">
      <c r="B438" s="32">
        <v>580</v>
      </c>
      <c r="C438" s="32" t="s">
        <v>294</v>
      </c>
      <c r="D438" s="16">
        <f t="shared" si="6"/>
        <v>4</v>
      </c>
    </row>
    <row r="439" spans="2:4" x14ac:dyDescent="0.3">
      <c r="B439" s="31">
        <v>885</v>
      </c>
      <c r="C439" s="31" t="s">
        <v>280</v>
      </c>
      <c r="D439" s="16">
        <f t="shared" si="6"/>
        <v>4</v>
      </c>
    </row>
    <row r="440" spans="2:4" x14ac:dyDescent="0.3">
      <c r="B440" s="32">
        <v>382</v>
      </c>
      <c r="C440" s="32" t="s">
        <v>281</v>
      </c>
      <c r="D440" s="16">
        <f t="shared" si="6"/>
        <v>3.5</v>
      </c>
    </row>
    <row r="441" spans="2:4" x14ac:dyDescent="0.3">
      <c r="B441" s="31">
        <v>170</v>
      </c>
      <c r="C441" s="31" t="s">
        <v>282</v>
      </c>
      <c r="D441" s="16">
        <f t="shared" si="6"/>
        <v>3.5</v>
      </c>
    </row>
    <row r="442" spans="2:4" x14ac:dyDescent="0.3">
      <c r="B442" s="32">
        <v>690</v>
      </c>
      <c r="C442" s="32" t="s">
        <v>295</v>
      </c>
      <c r="D442" s="16">
        <f t="shared" si="6"/>
        <v>4.5</v>
      </c>
    </row>
    <row r="443" spans="2:4" x14ac:dyDescent="0.3">
      <c r="B443" s="31">
        <v>457</v>
      </c>
      <c r="C443" s="31" t="s">
        <v>296</v>
      </c>
      <c r="D443" s="16">
        <f t="shared" si="6"/>
        <v>4.5</v>
      </c>
    </row>
  </sheetData>
  <mergeCells count="1">
    <mergeCell ref="B1:G1"/>
  </mergeCells>
  <phoneticPr fontId="10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E87F-71C1-40DD-ADE3-A938DB177609}">
  <dimension ref="B1:AZ60"/>
  <sheetViews>
    <sheetView tabSelected="1" zoomScaleNormal="100" workbookViewId="0">
      <selection activeCell="AA19" sqref="AA19"/>
    </sheetView>
  </sheetViews>
  <sheetFormatPr defaultRowHeight="14.4" x14ac:dyDescent="0.3"/>
  <cols>
    <col min="2" max="2" width="9.5546875" bestFit="1" customWidth="1"/>
    <col min="3" max="3" width="11.44140625" bestFit="1" customWidth="1"/>
    <col min="11" max="27" width="8.88671875" customWidth="1"/>
    <col min="28" max="28" width="11.88671875" customWidth="1"/>
    <col min="29" max="29" width="28.21875" bestFit="1" customWidth="1"/>
    <col min="32" max="34" width="9.88671875" bestFit="1" customWidth="1"/>
    <col min="35" max="35" width="10" bestFit="1" customWidth="1"/>
    <col min="36" max="36" width="9.88671875" bestFit="1" customWidth="1"/>
    <col min="46" max="49" width="10" bestFit="1" customWidth="1"/>
  </cols>
  <sheetData>
    <row r="1" spans="2:49" x14ac:dyDescent="0.3">
      <c r="V1" s="78" t="s">
        <v>336</v>
      </c>
      <c r="W1" s="78"/>
      <c r="X1" s="78"/>
      <c r="Y1" s="78"/>
      <c r="AI1" s="79" t="s">
        <v>337</v>
      </c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</row>
    <row r="2" spans="2:49" x14ac:dyDescent="0.3">
      <c r="F2" s="76" t="s">
        <v>334</v>
      </c>
      <c r="G2" s="76"/>
      <c r="H2" s="76"/>
      <c r="I2" s="76"/>
      <c r="J2" s="76"/>
      <c r="K2" s="77" t="s">
        <v>335</v>
      </c>
      <c r="L2" s="77"/>
      <c r="M2" s="77"/>
      <c r="N2" s="77"/>
      <c r="O2" s="77"/>
      <c r="P2" s="77"/>
      <c r="Q2" s="77"/>
      <c r="R2" s="77"/>
      <c r="S2" s="77"/>
      <c r="T2" s="77"/>
      <c r="U2" s="77"/>
      <c r="V2" t="s">
        <v>310</v>
      </c>
      <c r="W2" t="s">
        <v>311</v>
      </c>
      <c r="X2" t="s">
        <v>312</v>
      </c>
      <c r="Y2" t="s">
        <v>313</v>
      </c>
      <c r="AI2" t="s">
        <v>191</v>
      </c>
      <c r="AJ2" t="s">
        <v>269</v>
      </c>
      <c r="AK2" t="s">
        <v>270</v>
      </c>
      <c r="AL2" t="s">
        <v>271</v>
      </c>
      <c r="AM2" t="s">
        <v>272</v>
      </c>
      <c r="AN2" t="s">
        <v>273</v>
      </c>
      <c r="AO2" t="s">
        <v>172</v>
      </c>
      <c r="AP2" t="s">
        <v>274</v>
      </c>
      <c r="AQ2" t="s">
        <v>192</v>
      </c>
      <c r="AR2" t="s">
        <v>193</v>
      </c>
      <c r="AS2" t="s">
        <v>275</v>
      </c>
      <c r="AT2" t="s">
        <v>314</v>
      </c>
      <c r="AU2" t="s">
        <v>315</v>
      </c>
      <c r="AV2" t="s">
        <v>316</v>
      </c>
      <c r="AW2" t="s">
        <v>317</v>
      </c>
    </row>
    <row r="3" spans="2:49" x14ac:dyDescent="0.3">
      <c r="B3" s="7" t="s">
        <v>194</v>
      </c>
      <c r="C3" s="5" t="s">
        <v>134</v>
      </c>
      <c r="D3" s="18" t="s">
        <v>257</v>
      </c>
      <c r="E3" s="15" t="s">
        <v>169</v>
      </c>
      <c r="F3" s="6" t="s">
        <v>135</v>
      </c>
      <c r="G3" s="6" t="s">
        <v>136</v>
      </c>
      <c r="H3" s="6" t="s">
        <v>137</v>
      </c>
      <c r="I3" s="6" t="s">
        <v>138</v>
      </c>
      <c r="J3" s="6" t="s">
        <v>139</v>
      </c>
      <c r="K3" s="6" t="s">
        <v>175</v>
      </c>
      <c r="L3" s="6" t="s">
        <v>176</v>
      </c>
      <c r="M3" s="6" t="s">
        <v>177</v>
      </c>
      <c r="N3" s="6" t="s">
        <v>178</v>
      </c>
      <c r="O3" s="6" t="s">
        <v>179</v>
      </c>
      <c r="P3" s="6" t="s">
        <v>180</v>
      </c>
      <c r="Q3" s="6" t="s">
        <v>181</v>
      </c>
      <c r="R3" s="6" t="s">
        <v>182</v>
      </c>
      <c r="S3" s="6" t="s">
        <v>183</v>
      </c>
      <c r="T3" s="6" t="s">
        <v>184</v>
      </c>
      <c r="U3" s="6" t="s">
        <v>185</v>
      </c>
      <c r="V3" s="8" t="s">
        <v>171</v>
      </c>
      <c r="W3" s="8" t="s">
        <v>172</v>
      </c>
      <c r="X3" s="8" t="s">
        <v>173</v>
      </c>
      <c r="Y3" s="8" t="s">
        <v>174</v>
      </c>
      <c r="AA3" t="s">
        <v>134</v>
      </c>
      <c r="AD3" t="s">
        <v>186</v>
      </c>
      <c r="AE3" t="s">
        <v>187</v>
      </c>
      <c r="AF3" t="s">
        <v>188</v>
      </c>
      <c r="AG3" t="s">
        <v>189</v>
      </c>
      <c r="AH3" t="s">
        <v>190</v>
      </c>
      <c r="AI3" s="6" t="s">
        <v>175</v>
      </c>
      <c r="AJ3" s="6" t="s">
        <v>176</v>
      </c>
      <c r="AK3" s="6" t="s">
        <v>177</v>
      </c>
      <c r="AL3" s="6" t="s">
        <v>178</v>
      </c>
      <c r="AM3" s="6" t="s">
        <v>179</v>
      </c>
      <c r="AN3" s="6" t="s">
        <v>180</v>
      </c>
      <c r="AO3" s="6" t="s">
        <v>181</v>
      </c>
      <c r="AP3" s="6" t="s">
        <v>182</v>
      </c>
      <c r="AQ3" s="6" t="s">
        <v>183</v>
      </c>
      <c r="AR3" s="6" t="s">
        <v>184</v>
      </c>
      <c r="AS3" s="6" t="s">
        <v>185</v>
      </c>
      <c r="AT3" s="6" t="s">
        <v>310</v>
      </c>
      <c r="AU3" s="6" t="s">
        <v>311</v>
      </c>
      <c r="AV3" s="6" t="s">
        <v>312</v>
      </c>
      <c r="AW3" s="6" t="s">
        <v>313</v>
      </c>
    </row>
    <row r="4" spans="2:49" x14ac:dyDescent="0.3">
      <c r="B4" s="20">
        <v>1</v>
      </c>
      <c r="C4" s="20" t="s">
        <v>259</v>
      </c>
      <c r="D4" t="s">
        <v>236</v>
      </c>
      <c r="E4" s="20" t="s">
        <v>168</v>
      </c>
      <c r="F4">
        <v>0.95</v>
      </c>
      <c r="G4">
        <v>0.83</v>
      </c>
      <c r="H4">
        <v>0.5</v>
      </c>
      <c r="I4">
        <v>0.57999999999999996</v>
      </c>
      <c r="J4">
        <v>0.69</v>
      </c>
      <c r="K4" s="14">
        <f>((0.715*H4-0.32*G4)+0.32)/(0.715+0.32)</f>
        <v>0.39797101449275363</v>
      </c>
      <c r="L4" s="14">
        <f>((0.404*H4+0.573*I4-0.223*G4)+0.223)/(0.977+0.223)</f>
        <v>0.47687500000000005</v>
      </c>
      <c r="M4" s="14">
        <f>((0.751*H4-0.05*I4+0.129*J4-0.115*F4-0.108*G4)+0.273)/(0.88+0.273)</f>
        <v>0.44199479618386811</v>
      </c>
      <c r="N4" s="14">
        <f>((0.617*H4+0.076*J4-0.232*F4)+0.232)/(0.693+0.232)</f>
        <v>0.40274594594594598</v>
      </c>
      <c r="O4" s="14">
        <f>((0.525*I4+0.078*J4+0.078*F4-0.182*G4)+0.182)/(0.681+0.182)</f>
        <v>0.53691772885283884</v>
      </c>
      <c r="P4" s="14">
        <f>((0.79*H4-0.123*I4+0.128*J4-0.204*F4-0.077*G4)+0.404)/(0.918+0.404)</f>
        <v>0.42229198184568839</v>
      </c>
      <c r="Q4" s="14">
        <f>((0.625*I4)+0)/0.625</f>
        <v>0.57999999999999996</v>
      </c>
      <c r="R4" s="14">
        <f>((0.717*H4-0.309*I4-0.152*F4-0.15*G4)+0.611)/(0.717+0.611)</f>
        <v>0.392605421686747</v>
      </c>
      <c r="S4" s="14">
        <f>((0.459*H4+0.187*I4-0.116*F4-0.089*G4)+0.205)/(0.646+0.205)</f>
        <v>0.42172737955346645</v>
      </c>
      <c r="T4" s="14">
        <f>((0.649*H4-0.168*I4+0.144*J4-0.143*F4+0.079*G4)+0.311)/(0.872+0.311)</f>
        <v>0.47940828402366858</v>
      </c>
      <c r="U4" s="14">
        <f>((0.336*H4+0.605*I4-0.365*G4)+0.365)/(0.941+0.365)</f>
        <v>0.44483154670750386</v>
      </c>
      <c r="V4" s="13">
        <v>0.68210000000000004</v>
      </c>
      <c r="W4" s="13">
        <v>0.62845899999999999</v>
      </c>
      <c r="X4" s="13">
        <v>0.63470000000000004</v>
      </c>
      <c r="Y4" s="13">
        <v>0.61137556999999998</v>
      </c>
      <c r="AA4">
        <v>11</v>
      </c>
      <c r="AB4" s="28" t="s">
        <v>259</v>
      </c>
      <c r="AC4" s="28" t="s">
        <v>278</v>
      </c>
      <c r="AD4" s="17">
        <f>AVERAGE(F4:F7)</f>
        <v>0.81499999999999995</v>
      </c>
      <c r="AE4" s="17">
        <f>AVERAGE(G4:G7)</f>
        <v>0.75</v>
      </c>
      <c r="AF4" s="17">
        <f>AVERAGE(H4:H7)</f>
        <v>0.34250000000000003</v>
      </c>
      <c r="AG4" s="17">
        <f>AVERAGE(I4:I7)</f>
        <v>0.52499999999999991</v>
      </c>
      <c r="AH4" s="17">
        <f>AVERAGE(J4:J7)</f>
        <v>0.59499999999999997</v>
      </c>
      <c r="AI4" s="17">
        <f>((0.715*AF4-0.32*AE4)+0.32)/(0.715+0.32)</f>
        <v>0.31390096618357488</v>
      </c>
      <c r="AJ4" s="17">
        <f>((0.404*AF4+0.573*AG4-0.223*AE4)+0.223)/(0.977+0.223)</f>
        <v>0.41245416666666657</v>
      </c>
      <c r="AK4" s="17">
        <f>((0.751*AF4-0.05*AG4+0.129*AH4-0.115*AD4-0.108*AE4)+0.273)/(0.88+0.273)</f>
        <v>0.35212272333044237</v>
      </c>
      <c r="AL4" s="17">
        <f>((0.617*AF4+0.076*AH4-0.232*AD4)+0.232)/(0.693+0.232)</f>
        <v>0.32374324324324327</v>
      </c>
      <c r="AM4" s="17">
        <f>((0.525*AG4+0.078*AH4+0.078*AD4-0.182*AE4)+0.182)/(0.681+0.182)</f>
        <v>0.49954229432213204</v>
      </c>
      <c r="AN4" s="17">
        <f>((0.79*AF4-0.123*AG4+0.128*AH4-0.204*AD4-0.077*AE4)+0.404)/(0.918+0.404)</f>
        <v>0.34958396369137673</v>
      </c>
      <c r="AO4" s="17">
        <f>((0.625*AG4)+0)/0.625</f>
        <v>0.52499999999999991</v>
      </c>
      <c r="AP4" s="17">
        <f>((0.717*AF4-0.309*AG4-0.152*AD4-0.15*AE4)+0.611)/(0.717+0.611)</f>
        <v>0.34485504518072296</v>
      </c>
      <c r="AQ4" s="17">
        <f>((0.459*AF4+0.187*AG4-0.116*AD4-0.089*AE4)+0.205)/(0.646+0.205)</f>
        <v>0.35146004700352523</v>
      </c>
      <c r="AR4" s="17">
        <f>((0.649*AF4-0.168*AG4+0.144*AH4-0.143*AD4+0.079*AE4)+0.311)/(0.872+0.311)</f>
        <v>0.40022612003381236</v>
      </c>
      <c r="AS4" s="17">
        <f>((0.336*AF4+0.605*AG4-0.365*AE4)+0.365)/(0.941+0.365)</f>
        <v>0.40119065849923424</v>
      </c>
      <c r="AT4" s="17">
        <f>((0.086*AF4+0.241*AG4+0.08*AH4+0.148*AD4)-0)/(0.555-0)</f>
        <v>0.58414414414414406</v>
      </c>
      <c r="AU4" s="17">
        <f>((0.296*AH4-0.128*AD4+0.277*AE4)+0.128)/(0.573+0.128)</f>
        <v>0.58138373751783168</v>
      </c>
      <c r="AV4" s="17">
        <f>((0.254*AF4+0.193*AG4+0.142*AD4)-0)/(0.589-0)</f>
        <v>0.51621392190152804</v>
      </c>
      <c r="AW4" s="17">
        <f>((-0.303*AG4+0.123*AH4+0.221*AE4)+0.303)/(0.344+0.303)</f>
        <v>0.59174652241112835</v>
      </c>
    </row>
    <row r="5" spans="2:49" x14ac:dyDescent="0.3">
      <c r="B5" s="20">
        <v>4</v>
      </c>
      <c r="C5" s="20" t="s">
        <v>259</v>
      </c>
      <c r="D5" t="s">
        <v>239</v>
      </c>
      <c r="E5" s="22" t="s">
        <v>158</v>
      </c>
      <c r="F5">
        <v>0.75</v>
      </c>
      <c r="G5">
        <v>0.81</v>
      </c>
      <c r="H5">
        <v>0.28000000000000003</v>
      </c>
      <c r="I5">
        <v>0.47</v>
      </c>
      <c r="J5">
        <v>0.63</v>
      </c>
      <c r="K5" s="13">
        <v>0.25217400000000001</v>
      </c>
      <c r="L5" s="13">
        <v>0.35399999999999998</v>
      </c>
      <c r="M5" s="13">
        <v>0.31857799999999997</v>
      </c>
      <c r="N5" s="13">
        <v>0.301232</v>
      </c>
      <c r="O5" s="13">
        <v>0.45071800000000001</v>
      </c>
      <c r="P5" s="13">
        <v>0.32727699999999998</v>
      </c>
      <c r="Q5" s="13">
        <v>0.47</v>
      </c>
      <c r="R5" s="13">
        <v>0.324571</v>
      </c>
      <c r="S5" s="13">
        <v>0.308249</v>
      </c>
      <c r="T5" s="13">
        <v>0.38987300000000003</v>
      </c>
      <c r="U5" s="13">
        <v>0.342864</v>
      </c>
      <c r="V5" s="12">
        <v>0.53828799999999999</v>
      </c>
      <c r="W5" s="12">
        <v>0.63170000000000004</v>
      </c>
      <c r="X5" s="12">
        <v>0.45556877000000001</v>
      </c>
      <c r="Y5" s="12">
        <v>0.64464999999999995</v>
      </c>
      <c r="AA5">
        <v>7</v>
      </c>
      <c r="AB5" s="11" t="s">
        <v>263</v>
      </c>
      <c r="AC5" s="11" t="s">
        <v>277</v>
      </c>
      <c r="AD5" s="17">
        <f>AVERAGE(F8:F10)</f>
        <v>0.77999999999999992</v>
      </c>
      <c r="AE5" s="17">
        <f>AVERAGE(G8:G10)</f>
        <v>0.75</v>
      </c>
      <c r="AF5" s="17">
        <f>AVERAGE(H8:H10)</f>
        <v>0.88666666666666671</v>
      </c>
      <c r="AG5" s="17">
        <f>AVERAGE(I8:I10)</f>
        <v>0.77666666666666673</v>
      </c>
      <c r="AH5" s="17">
        <f>AVERAGE(J8:J10)</f>
        <v>0.63666666666666671</v>
      </c>
      <c r="AI5" s="17">
        <f t="shared" ref="AI5:AI10" si="0">((0.715*AF5-0.32*AE5)+0.32)/(0.715+0.32)</f>
        <v>0.68982286634460555</v>
      </c>
      <c r="AJ5" s="17">
        <f t="shared" ref="AJ5:AJ10" si="1">((0.404*AF5+0.573*AG5-0.223*AE5)+0.223)/(0.977+0.223)</f>
        <v>0.71582777777777773</v>
      </c>
      <c r="AK5" s="17">
        <f t="shared" ref="AK5:AK10" si="2">((0.751*AF5-0.05*AG5+0.129*AH5-0.115*AD5-0.108*AE5)+0.273)/(0.88+0.273)</f>
        <v>0.70380167678519812</v>
      </c>
      <c r="AL5" s="17">
        <f t="shared" ref="AL5:AL10" si="3">((0.617*AF5+0.076*AH5-0.232*AD5)+0.232)/(0.693+0.232)</f>
        <v>0.698918918918919</v>
      </c>
      <c r="AM5" s="17">
        <f t="shared" ref="AM5:AM8" si="4">((0.525*AG5+0.078*AH5+0.078*AD5-0.182*AE5)+0.182)/(0.681+0.182)</f>
        <v>0.65324449594438005</v>
      </c>
      <c r="AN5" s="17">
        <f>((0.79*AF5-0.123*AG5+0.128*AH5-0.204*AD5-0.077*AE5)+0.404)/(0.918+0.404)</f>
        <v>0.66078668683812403</v>
      </c>
      <c r="AO5" s="17">
        <f>((0.625*AG5)+0)/0.625</f>
        <v>0.77666666666666673</v>
      </c>
      <c r="AP5" s="17">
        <f t="shared" ref="AP5:AP10" si="5">((0.717*AF5-0.309*AG5-0.152*AD5-0.15*AE5)+0.611)/(0.717+0.611)</f>
        <v>0.58410391566265063</v>
      </c>
      <c r="AQ5" s="17">
        <f t="shared" ref="AQ5:AQ10" si="6">((0.459*AF5+0.187*AG5-0.116*AD5-0.089*AE5)+0.205)/(0.646+0.205)</f>
        <v>0.70503721112416784</v>
      </c>
      <c r="AR5" s="17">
        <f t="shared" ref="AR5:AR10" si="7">((0.649*AF5-0.168*AG5+0.144*AH5-0.143*AD5+0.079*AE5)+0.311)/(0.872+0.311)</f>
        <v>0.67232178078331928</v>
      </c>
      <c r="AS5" s="17">
        <f t="shared" ref="AS5:AS10" si="8">((0.336*AF5+0.605*AG5-0.365*AE5)+0.365)/(0.941+0.365)</f>
        <v>0.65777437468095978</v>
      </c>
      <c r="AT5" s="17">
        <f>((0.086*AF5+0.241*AG5+0.08*AH5+0.148*AD5)-0)/(0.555-0)</f>
        <v>0.77442042042042036</v>
      </c>
      <c r="AU5" s="17">
        <f t="shared" ref="AU5:AU10" si="9">((0.296*AH5-0.128*AD5+0.277*AE5)+0.128)/(0.573+0.128)</f>
        <v>0.60536852116024731</v>
      </c>
      <c r="AV5" s="17">
        <f t="shared" ref="AV5:AV10" si="10">((0.254*AF5+0.193*AG5+0.142*AD5)-0)/(0.589-0)</f>
        <v>0.82490662139219029</v>
      </c>
      <c r="AW5" s="17">
        <f t="shared" ref="AW5:AW10" si="11">((-0.303*AG5+0.123*AH5+0.221*AE5)+0.303)/(0.344+0.303)</f>
        <v>0.4818083462132921</v>
      </c>
    </row>
    <row r="6" spans="2:49" x14ac:dyDescent="0.3">
      <c r="B6" s="20">
        <v>8</v>
      </c>
      <c r="C6" s="20" t="s">
        <v>259</v>
      </c>
      <c r="D6" t="s">
        <v>239</v>
      </c>
      <c r="E6" s="22" t="s">
        <v>158</v>
      </c>
      <c r="F6">
        <v>0.78</v>
      </c>
      <c r="G6">
        <v>0.75</v>
      </c>
      <c r="H6">
        <v>0.34</v>
      </c>
      <c r="I6">
        <v>0.57999999999999996</v>
      </c>
      <c r="J6">
        <v>0.53</v>
      </c>
      <c r="K6" s="13">
        <v>0.31217400000000001</v>
      </c>
      <c r="L6" s="13">
        <v>0.43787500000000001</v>
      </c>
      <c r="M6" s="13">
        <v>0.34432800000000002</v>
      </c>
      <c r="N6" s="13">
        <v>0.32551400000000003</v>
      </c>
      <c r="O6" s="13">
        <v>0.52396299999999996</v>
      </c>
      <c r="P6" s="13">
        <v>0.34208</v>
      </c>
      <c r="Q6" s="13">
        <v>0.57999999999999996</v>
      </c>
      <c r="R6" s="13">
        <v>0.33471400000000001</v>
      </c>
      <c r="S6" s="13">
        <v>0.36696800000000002</v>
      </c>
      <c r="T6" s="13">
        <v>0.38736300000000001</v>
      </c>
      <c r="U6" s="13">
        <v>0.42602600000000002</v>
      </c>
      <c r="V6" s="12">
        <v>0.58889999999999998</v>
      </c>
      <c r="W6" s="12">
        <v>0.56030000000000002</v>
      </c>
      <c r="X6" s="12">
        <v>0.52470000000000006</v>
      </c>
      <c r="Y6" s="12">
        <v>0.55359999999999998</v>
      </c>
      <c r="AA6">
        <v>3</v>
      </c>
      <c r="AB6" s="10" t="s">
        <v>264</v>
      </c>
      <c r="AC6" s="10" t="s">
        <v>145</v>
      </c>
      <c r="AD6" s="17">
        <f>AVERAGE(F11:F16)</f>
        <v>0.74333333333333329</v>
      </c>
      <c r="AE6" s="17">
        <f>AVERAGE(G11:G16)</f>
        <v>0.58666666666666667</v>
      </c>
      <c r="AF6" s="17">
        <f>AVERAGE(H11:H16)</f>
        <v>0.60333333333333339</v>
      </c>
      <c r="AG6" s="17">
        <f>AVERAGE(I11:I16)</f>
        <v>0.65833333333333333</v>
      </c>
      <c r="AH6" s="17">
        <f>AVERAGE(J11:J16)</f>
        <v>0.59500000000000008</v>
      </c>
      <c r="AI6" s="17">
        <f>((0.715*AF6-0.32*AE6)+0.32)/(0.715+0.32)</f>
        <v>0.54458937198067636</v>
      </c>
      <c r="AJ6" s="17">
        <f t="shared" si="1"/>
        <v>0.59428750000000008</v>
      </c>
      <c r="AK6" s="17">
        <f t="shared" si="2"/>
        <v>0.53868025440878875</v>
      </c>
      <c r="AL6" s="17">
        <f t="shared" si="3"/>
        <v>0.51570090090090093</v>
      </c>
      <c r="AM6" s="17">
        <f t="shared" si="4"/>
        <v>0.6086230204712243</v>
      </c>
      <c r="AN6" s="17">
        <f t="shared" ref="AN6:AN9" si="12">((0.79*AF6-0.123*AG6+0.128*AH6-0.204*AD6-0.077*AE6)+0.404)/(0.918+0.404)</f>
        <v>0.51361951588502275</v>
      </c>
      <c r="AO6" s="17">
        <f t="shared" ref="AO6:AO10" si="13">((0.625*AG6)+0)/0.625</f>
        <v>0.65833333333333333</v>
      </c>
      <c r="AP6" s="17">
        <f t="shared" si="5"/>
        <v>0.48130898594377519</v>
      </c>
      <c r="AQ6" s="17">
        <f t="shared" si="6"/>
        <v>0.54829416372894635</v>
      </c>
      <c r="AR6" s="17">
        <f t="shared" si="7"/>
        <v>0.52214144829529441</v>
      </c>
      <c r="AS6" s="17">
        <f t="shared" si="8"/>
        <v>0.57571082184788158</v>
      </c>
      <c r="AT6" s="17">
        <f t="shared" ref="AT6:AT9" si="14">((0.086*AF6+0.241*AG6+0.08*AH6+0.148*AD6)-0)/(0.555-0)</f>
        <v>0.66334834834834833</v>
      </c>
      <c r="AU6" s="17">
        <f t="shared" si="9"/>
        <v>0.52992867332382321</v>
      </c>
      <c r="AV6" s="17">
        <f t="shared" si="10"/>
        <v>0.65510752688172047</v>
      </c>
      <c r="AW6" s="17">
        <f t="shared" si="11"/>
        <v>0.47351365275631124</v>
      </c>
    </row>
    <row r="7" spans="2:49" x14ac:dyDescent="0.3">
      <c r="B7" s="20">
        <v>13</v>
      </c>
      <c r="C7" s="20" t="s">
        <v>259</v>
      </c>
      <c r="D7" t="s">
        <v>239</v>
      </c>
      <c r="E7" s="22" t="s">
        <v>158</v>
      </c>
      <c r="F7">
        <v>0.78</v>
      </c>
      <c r="G7">
        <v>0.61</v>
      </c>
      <c r="H7">
        <v>0.25</v>
      </c>
      <c r="I7">
        <v>0.47</v>
      </c>
      <c r="J7">
        <v>0.53</v>
      </c>
      <c r="K7" s="13">
        <v>0.29328500000000002</v>
      </c>
      <c r="L7" s="13">
        <v>0.38106699999999999</v>
      </c>
      <c r="M7" s="13">
        <v>0.303591</v>
      </c>
      <c r="N7" s="13">
        <v>0.26548100000000002</v>
      </c>
      <c r="O7" s="13">
        <v>0.48657</v>
      </c>
      <c r="P7" s="13">
        <v>0.30668699999999999</v>
      </c>
      <c r="Q7" s="13">
        <v>0.47</v>
      </c>
      <c r="R7" s="13">
        <v>0.32752999999999999</v>
      </c>
      <c r="S7" s="13">
        <v>0.30889499999999998</v>
      </c>
      <c r="T7" s="13">
        <v>0.34426000000000001</v>
      </c>
      <c r="U7" s="13">
        <v>0.39104100000000003</v>
      </c>
      <c r="V7" s="13">
        <v>0.5272</v>
      </c>
      <c r="W7" s="13">
        <v>0.505</v>
      </c>
      <c r="X7" s="13">
        <v>0.44985999999999998</v>
      </c>
      <c r="Y7" s="13">
        <v>0.55730000000000002</v>
      </c>
      <c r="AA7">
        <v>14</v>
      </c>
      <c r="AB7" s="27" t="s">
        <v>265</v>
      </c>
      <c r="AC7" s="27" t="s">
        <v>147</v>
      </c>
      <c r="AD7" s="17">
        <f>AVERAGE(F17:F23)</f>
        <v>0.6914285714285715</v>
      </c>
      <c r="AE7" s="17">
        <f>AVERAGE(G17:G23)</f>
        <v>0.51142857142857145</v>
      </c>
      <c r="AF7" s="17">
        <f t="shared" ref="AF7:AG7" si="15">AVERAGE(H17:H23)</f>
        <v>0.73142857142857143</v>
      </c>
      <c r="AG7" s="17">
        <f t="shared" si="15"/>
        <v>0.72285714285714298</v>
      </c>
      <c r="AH7" s="17">
        <f>AVERAGE(J17:J23)</f>
        <v>0.39000000000000007</v>
      </c>
      <c r="AI7" s="17">
        <f t="shared" si="0"/>
        <v>0.65634230503795732</v>
      </c>
      <c r="AJ7" s="17">
        <f t="shared" si="1"/>
        <v>0.68220476190476209</v>
      </c>
      <c r="AK7" s="17">
        <f t="shared" si="2"/>
        <v>0.60860488167513305</v>
      </c>
      <c r="AL7" s="17">
        <f t="shared" si="3"/>
        <v>0.59731891891891897</v>
      </c>
      <c r="AM7" s="17">
        <f t="shared" si="4"/>
        <v>0.64052309220327774</v>
      </c>
      <c r="AN7" s="17">
        <f t="shared" si="12"/>
        <v>0.57670628917224986</v>
      </c>
      <c r="AO7" s="17">
        <f t="shared" si="13"/>
        <v>0.72285714285714298</v>
      </c>
      <c r="AP7" s="17">
        <f t="shared" si="5"/>
        <v>0.54989457831325306</v>
      </c>
      <c r="AQ7" s="17">
        <f t="shared" si="6"/>
        <v>0.64650663085445703</v>
      </c>
      <c r="AR7" s="17">
        <f t="shared" si="7"/>
        <v>0.55954836372418781</v>
      </c>
      <c r="AS7" s="17">
        <f t="shared" si="8"/>
        <v>0.6595843360315029</v>
      </c>
      <c r="AT7" s="17">
        <f t="shared" si="14"/>
        <v>0.66782496782496781</v>
      </c>
      <c r="AU7" s="17">
        <f t="shared" si="9"/>
        <v>0.42311391889137973</v>
      </c>
      <c r="AV7" s="17">
        <f t="shared" si="10"/>
        <v>0.71897647344166882</v>
      </c>
      <c r="AW7" s="17">
        <f t="shared" si="11"/>
        <v>0.37862442040185462</v>
      </c>
    </row>
    <row r="8" spans="2:49" x14ac:dyDescent="0.3">
      <c r="B8" s="21">
        <v>26</v>
      </c>
      <c r="C8" s="21" t="s">
        <v>146</v>
      </c>
      <c r="D8" t="s">
        <v>252</v>
      </c>
      <c r="E8" s="21" t="s">
        <v>151</v>
      </c>
      <c r="F8">
        <v>0.63</v>
      </c>
      <c r="G8">
        <v>0.86</v>
      </c>
      <c r="H8">
        <v>1</v>
      </c>
      <c r="I8">
        <v>0.69</v>
      </c>
      <c r="J8">
        <v>0.72</v>
      </c>
      <c r="K8" s="13">
        <v>0.73410600000000004</v>
      </c>
      <c r="L8" s="13">
        <v>0.69215800000000005</v>
      </c>
      <c r="M8" s="13">
        <v>0.79535999999999996</v>
      </c>
      <c r="N8" s="13">
        <v>0.81898400000000005</v>
      </c>
      <c r="O8" s="13">
        <v>0.57129799999999997</v>
      </c>
      <c r="P8" s="13">
        <v>0.76138399999999995</v>
      </c>
      <c r="Q8" s="13">
        <v>0.69</v>
      </c>
      <c r="R8" s="13">
        <v>0.67020299999999999</v>
      </c>
      <c r="S8" s="13">
        <v>0.75606300000000004</v>
      </c>
      <c r="T8" s="13">
        <v>0.78242599999999995</v>
      </c>
      <c r="U8" s="13">
        <v>0.61604099999999995</v>
      </c>
      <c r="V8" s="13">
        <v>0.72636000000000001</v>
      </c>
      <c r="W8" s="13">
        <v>0.71140000000000003</v>
      </c>
      <c r="X8" s="13">
        <v>0.80920000000000003</v>
      </c>
      <c r="Y8" s="13">
        <v>0.57579999999999998</v>
      </c>
      <c r="AA8">
        <v>9</v>
      </c>
      <c r="AB8" s="10" t="s">
        <v>266</v>
      </c>
      <c r="AC8" s="10" t="s">
        <v>145</v>
      </c>
      <c r="AD8" s="17">
        <f>AVERAGE(F24:F30)</f>
        <v>0.66857142857142848</v>
      </c>
      <c r="AE8" s="17">
        <f t="shared" ref="AE8:AH8" si="16">AVERAGE(G24:G30)</f>
        <v>0.85714285714285698</v>
      </c>
      <c r="AF8" s="17">
        <f t="shared" si="16"/>
        <v>0.54142857142857137</v>
      </c>
      <c r="AG8" s="17">
        <f t="shared" si="16"/>
        <v>0.65714285714285725</v>
      </c>
      <c r="AH8" s="17">
        <f t="shared" si="16"/>
        <v>0.3671428571428571</v>
      </c>
      <c r="AI8" s="17">
        <f t="shared" si="0"/>
        <v>0.41819875776397519</v>
      </c>
      <c r="AJ8" s="17">
        <f t="shared" si="1"/>
        <v>0.52261428571428581</v>
      </c>
      <c r="AK8" s="17">
        <f t="shared" si="2"/>
        <v>0.45503902862098872</v>
      </c>
      <c r="AL8" s="17">
        <f t="shared" si="3"/>
        <v>0.47443861003861004</v>
      </c>
      <c r="AM8" s="17">
        <f t="shared" si="4"/>
        <v>0.52350604204601903</v>
      </c>
      <c r="AN8" s="17">
        <f t="shared" si="12"/>
        <v>0.45045818024637996</v>
      </c>
      <c r="AO8" s="17">
        <f t="shared" si="13"/>
        <v>0.65714285714285725</v>
      </c>
      <c r="AP8" s="17">
        <f t="shared" si="5"/>
        <v>0.42616932013769371</v>
      </c>
      <c r="AQ8" s="17">
        <f t="shared" si="6"/>
        <v>0.49654691959039787</v>
      </c>
      <c r="AR8" s="17">
        <f t="shared" si="7"/>
        <v>0.48771283661393539</v>
      </c>
      <c r="AS8" s="17">
        <f t="shared" si="8"/>
        <v>0.48364034128199523</v>
      </c>
      <c r="AT8" s="17">
        <f>((0.086*AF8+0.241*AG8+0.08*AH8+0.148*AD8)-0)/(0.555-0)</f>
        <v>0.60045817245817246</v>
      </c>
      <c r="AU8" s="17">
        <f t="shared" si="9"/>
        <v>0.55424495618504177</v>
      </c>
      <c r="AV8" s="17">
        <f t="shared" si="10"/>
        <v>0.6099975745816153</v>
      </c>
      <c r="AW8" s="17">
        <f t="shared" si="11"/>
        <v>0.52314197394568329</v>
      </c>
    </row>
    <row r="9" spans="2:49" x14ac:dyDescent="0.3">
      <c r="B9" s="21">
        <v>28</v>
      </c>
      <c r="C9" s="21" t="s">
        <v>146</v>
      </c>
      <c r="D9" t="s">
        <v>253</v>
      </c>
      <c r="E9" s="23" t="s">
        <v>154</v>
      </c>
      <c r="F9">
        <v>0.83</v>
      </c>
      <c r="G9">
        <v>0.67</v>
      </c>
      <c r="H9">
        <v>0.88</v>
      </c>
      <c r="I9">
        <v>0.75</v>
      </c>
      <c r="J9">
        <v>0.63</v>
      </c>
      <c r="K9" s="13">
        <v>0.70995200000000003</v>
      </c>
      <c r="L9" s="13">
        <v>0.71571700000000005</v>
      </c>
      <c r="M9" s="13">
        <v>0.702376</v>
      </c>
      <c r="N9" s="13">
        <v>0.68138399999999999</v>
      </c>
      <c r="O9" s="13">
        <v>0.65781000000000001</v>
      </c>
      <c r="P9" s="13">
        <v>0.655582</v>
      </c>
      <c r="Q9" s="13">
        <v>0.75</v>
      </c>
      <c r="R9" s="13">
        <v>0.59002299999999996</v>
      </c>
      <c r="S9" s="13">
        <v>0.697133</v>
      </c>
      <c r="T9" s="13">
        <v>0.66025400000000001</v>
      </c>
      <c r="U9" s="13">
        <v>0.66606399999999999</v>
      </c>
      <c r="V9" s="12">
        <v>0.77417999999999998</v>
      </c>
      <c r="W9" s="12">
        <v>0.56179999999999997</v>
      </c>
      <c r="X9" s="12">
        <v>0.82530000000000003</v>
      </c>
      <c r="Y9" s="12">
        <v>0.4657</v>
      </c>
      <c r="AA9">
        <v>15</v>
      </c>
      <c r="AB9" s="26" t="s">
        <v>300</v>
      </c>
      <c r="AC9" s="26" t="s">
        <v>276</v>
      </c>
      <c r="AD9" s="17">
        <f>AVERAGE(F31:F33)</f>
        <v>0.6333333333333333</v>
      </c>
      <c r="AE9" s="17">
        <f t="shared" ref="AE9:AH9" si="17">AVERAGE(G31:G33)</f>
        <v>0.46333333333333337</v>
      </c>
      <c r="AF9" s="17">
        <f>AVERAGE(H31:H33)</f>
        <v>0.34333333333333332</v>
      </c>
      <c r="AG9" s="17">
        <f t="shared" si="17"/>
        <v>0.53666666666666674</v>
      </c>
      <c r="AH9" s="17">
        <f t="shared" si="17"/>
        <v>0.70000000000000007</v>
      </c>
      <c r="AI9" s="17">
        <f t="shared" si="0"/>
        <v>0.40310789049919482</v>
      </c>
      <c r="AJ9" s="17">
        <f t="shared" si="1"/>
        <v>0.47157777777777782</v>
      </c>
      <c r="AK9" s="17">
        <f t="shared" si="2"/>
        <v>0.40887828852269442</v>
      </c>
      <c r="AL9" s="17">
        <f t="shared" si="3"/>
        <v>0.3784900900900901</v>
      </c>
      <c r="AM9" s="17">
        <f>((0.525*AG9+0.078*AH9+0.078*AD9-0.182*AE9)+0.182)/(0.681+0.182)</f>
        <v>0.56016608729239092</v>
      </c>
      <c r="AN9" s="17">
        <f t="shared" si="12"/>
        <v>0.40389309127584466</v>
      </c>
      <c r="AO9" s="17">
        <f t="shared" si="13"/>
        <v>0.53666666666666674</v>
      </c>
      <c r="AP9" s="17">
        <f t="shared" si="5"/>
        <v>0.39576305220883529</v>
      </c>
      <c r="AQ9" s="17">
        <f t="shared" si="6"/>
        <v>0.40921660791226006</v>
      </c>
      <c r="AR9" s="17">
        <f t="shared" si="7"/>
        <v>0.41462383770076078</v>
      </c>
      <c r="AS9" s="30">
        <f>((0.336*AF9+0.605*AG9-0.365*AE9)+0.365)/(0.941+0.365)</f>
        <v>0.48692700357325169</v>
      </c>
      <c r="AT9" s="17">
        <f t="shared" si="14"/>
        <v>0.55603003003003004</v>
      </c>
      <c r="AU9" s="17">
        <f t="shared" si="9"/>
        <v>0.545615786970994</v>
      </c>
      <c r="AV9" s="17">
        <f t="shared" si="10"/>
        <v>0.47659875495189591</v>
      </c>
      <c r="AW9" s="17">
        <f t="shared" si="11"/>
        <v>0.50832560535806282</v>
      </c>
    </row>
    <row r="10" spans="2:49" x14ac:dyDescent="0.3">
      <c r="B10" s="21">
        <v>34</v>
      </c>
      <c r="C10" s="21" t="s">
        <v>146</v>
      </c>
      <c r="D10" t="s">
        <v>253</v>
      </c>
      <c r="E10" s="23" t="s">
        <v>154</v>
      </c>
      <c r="F10">
        <v>0.88</v>
      </c>
      <c r="G10">
        <v>0.72</v>
      </c>
      <c r="H10">
        <v>0.78</v>
      </c>
      <c r="I10">
        <v>0.89</v>
      </c>
      <c r="J10">
        <v>0.56000000000000005</v>
      </c>
      <c r="K10" s="13">
        <v>0.62541100000000005</v>
      </c>
      <c r="L10" s="13">
        <v>0.73960800000000004</v>
      </c>
      <c r="M10" s="13">
        <v>0.61366900000000002</v>
      </c>
      <c r="N10" s="13">
        <v>0.59638899999999995</v>
      </c>
      <c r="O10" s="13">
        <v>0.730626</v>
      </c>
      <c r="P10" s="13">
        <v>0.56539300000000003</v>
      </c>
      <c r="Q10" s="13">
        <v>0.89</v>
      </c>
      <c r="R10" s="13">
        <v>0.49208600000000002</v>
      </c>
      <c r="S10" s="13">
        <v>0.66191500000000003</v>
      </c>
      <c r="T10" s="13">
        <v>0.57428599999999996</v>
      </c>
      <c r="U10" s="13">
        <v>0.69121699999999997</v>
      </c>
      <c r="V10" s="12">
        <v>0.82269999999999999</v>
      </c>
      <c r="W10" s="12">
        <v>0.54288000000000003</v>
      </c>
      <c r="X10" s="12">
        <v>0.84014999999999995</v>
      </c>
      <c r="Y10" s="12">
        <v>0.40389999999999998</v>
      </c>
      <c r="AA10">
        <v>5</v>
      </c>
      <c r="AB10" s="29" t="s">
        <v>268</v>
      </c>
      <c r="AC10" s="29" t="s">
        <v>144</v>
      </c>
      <c r="AD10" s="17">
        <f>AVERAGE(F34:F38)</f>
        <v>0.60599999666213988</v>
      </c>
      <c r="AE10" s="17">
        <f t="shared" ref="AE10:AG10" si="18">AVERAGE(G34:G38)</f>
        <v>0.40600000023841859</v>
      </c>
      <c r="AF10" s="17">
        <f t="shared" si="18"/>
        <v>0.34399999976158135</v>
      </c>
      <c r="AG10" s="17">
        <f t="shared" si="18"/>
        <v>0.77399999952316267</v>
      </c>
      <c r="AH10" s="17">
        <f>AVERAGE(J34:J38)</f>
        <v>0.49599999976158138</v>
      </c>
      <c r="AI10" s="17">
        <f t="shared" si="0"/>
        <v>0.42129468575191953</v>
      </c>
      <c r="AJ10" s="17">
        <f t="shared" si="1"/>
        <v>0.59578333298106967</v>
      </c>
      <c r="AK10" s="17">
        <f t="shared" si="2"/>
        <v>0.38429314845805568</v>
      </c>
      <c r="AL10" s="17">
        <f t="shared" si="3"/>
        <v>0.36902918984773997</v>
      </c>
      <c r="AM10" s="17">
        <f>((0.525*AG10+0.078*AH10+0.078*AD10-0.182*AE10)+0.182)/(0.681+0.182)</f>
        <v>0.69572885217533997</v>
      </c>
      <c r="AN10" s="17">
        <f>((0.79*AF10-0.123*AG10+0.128*AH10-0.204*AD10-0.077*AE10)+0.404)/(0.918+0.404)</f>
        <v>0.37001512897303174</v>
      </c>
      <c r="AO10" s="17">
        <f t="shared" si="13"/>
        <v>0.77399999952316267</v>
      </c>
      <c r="AP10" s="17">
        <f t="shared" si="5"/>
        <v>0.35050451840962993</v>
      </c>
      <c r="AQ10" s="17">
        <f t="shared" si="6"/>
        <v>0.47145005895108083</v>
      </c>
      <c r="AR10" s="17">
        <f t="shared" si="7"/>
        <v>0.3559289944101367</v>
      </c>
      <c r="AS10" s="17">
        <f t="shared" si="8"/>
        <v>0.613065849574565</v>
      </c>
      <c r="AT10" s="17">
        <f>((0.086*AF10+0.241*AG10+0.08*AH10+0.148*AD10)-0)/(0.555-0)</f>
        <v>0.62249729612883131</v>
      </c>
      <c r="AU10" s="17">
        <f t="shared" si="9"/>
        <v>0.44181169817791177</v>
      </c>
      <c r="AV10" s="17">
        <f t="shared" si="10"/>
        <v>0.54806451506525622</v>
      </c>
      <c r="AW10" s="17">
        <f t="shared" si="11"/>
        <v>0.3388129832578774</v>
      </c>
    </row>
    <row r="11" spans="2:49" x14ac:dyDescent="0.3">
      <c r="B11" s="20">
        <v>5</v>
      </c>
      <c r="C11" s="20" t="s">
        <v>258</v>
      </c>
      <c r="D11" t="s">
        <v>240</v>
      </c>
      <c r="E11" s="22" t="s">
        <v>150</v>
      </c>
      <c r="F11">
        <v>0.85</v>
      </c>
      <c r="G11">
        <v>0.61</v>
      </c>
      <c r="H11">
        <v>0.53</v>
      </c>
      <c r="I11">
        <v>0.67</v>
      </c>
      <c r="J11">
        <v>0.63</v>
      </c>
      <c r="K11" s="13">
        <v>0.48671500000000001</v>
      </c>
      <c r="L11" s="13">
        <v>0.57083300000000003</v>
      </c>
      <c r="M11" s="13">
        <v>0.48149999999999998</v>
      </c>
      <c r="N11" s="13">
        <v>0.44290800000000002</v>
      </c>
      <c r="O11" s="13">
        <v>0.62360400000000005</v>
      </c>
      <c r="P11" s="13">
        <v>0.45428099999999999</v>
      </c>
      <c r="Q11" s="13">
        <v>0.67</v>
      </c>
      <c r="R11" s="13">
        <v>0.42415700000000001</v>
      </c>
      <c r="S11" s="13">
        <v>0.49432399999999999</v>
      </c>
      <c r="T11" s="13">
        <v>0.47317799999999999</v>
      </c>
      <c r="U11" s="13">
        <v>0.55572699999999997</v>
      </c>
      <c r="V11" s="12">
        <v>0.6905</v>
      </c>
      <c r="W11" s="12">
        <v>0.53444999999999998</v>
      </c>
      <c r="X11" s="12">
        <v>0.65300000000000002</v>
      </c>
      <c r="Y11" s="12">
        <v>0.48266999999999999</v>
      </c>
    </row>
    <row r="12" spans="2:49" x14ac:dyDescent="0.3">
      <c r="B12" s="20">
        <v>6</v>
      </c>
      <c r="C12" s="20" t="s">
        <v>258</v>
      </c>
      <c r="D12" t="s">
        <v>240</v>
      </c>
      <c r="E12" s="22" t="s">
        <v>150</v>
      </c>
      <c r="F12">
        <v>0.73</v>
      </c>
      <c r="G12">
        <v>0.64</v>
      </c>
      <c r="H12">
        <v>0.63</v>
      </c>
      <c r="I12">
        <v>0.69</v>
      </c>
      <c r="J12">
        <v>0.59</v>
      </c>
      <c r="K12" s="13">
        <v>0.47603899999999999</v>
      </c>
      <c r="L12" s="13">
        <v>0.57934200000000002</v>
      </c>
      <c r="M12" s="13">
        <v>0.40797099999999997</v>
      </c>
      <c r="N12" s="13">
        <v>0.33865899999999999</v>
      </c>
      <c r="O12" s="13">
        <v>0.70494800000000002</v>
      </c>
      <c r="P12" s="13">
        <v>0.38006800000000002</v>
      </c>
      <c r="Q12" s="13">
        <v>0.67</v>
      </c>
      <c r="R12" s="13">
        <v>0.373637</v>
      </c>
      <c r="S12" s="13">
        <v>0.44217400000000001</v>
      </c>
      <c r="T12" s="13">
        <v>0.35866399999999998</v>
      </c>
      <c r="U12" s="13">
        <v>0.615842</v>
      </c>
      <c r="V12" s="12">
        <v>0.67695000000000005</v>
      </c>
      <c r="W12" s="12">
        <v>0.55130000000000001</v>
      </c>
      <c r="X12" s="12">
        <v>0.67376899999999995</v>
      </c>
      <c r="Y12" s="12">
        <v>0.47594999999999998</v>
      </c>
    </row>
    <row r="13" spans="2:49" x14ac:dyDescent="0.3">
      <c r="B13" s="20">
        <v>7</v>
      </c>
      <c r="C13" s="20" t="s">
        <v>258</v>
      </c>
      <c r="D13" t="s">
        <v>241</v>
      </c>
      <c r="E13" s="24" t="s">
        <v>164</v>
      </c>
      <c r="F13">
        <v>0.7</v>
      </c>
      <c r="G13">
        <v>0.47</v>
      </c>
      <c r="H13">
        <v>0.78</v>
      </c>
      <c r="I13">
        <v>0.56000000000000005</v>
      </c>
      <c r="J13">
        <v>0.66</v>
      </c>
      <c r="K13" s="13">
        <v>0.70270500000000002</v>
      </c>
      <c r="L13" s="13">
        <v>0.62849200000000005</v>
      </c>
      <c r="M13" s="13">
        <v>0.68053799999999998</v>
      </c>
      <c r="N13" s="13">
        <v>0.64975099999999997</v>
      </c>
      <c r="O13" s="13">
        <v>0.57536500000000002</v>
      </c>
      <c r="P13" s="13">
        <v>0.64811600000000003</v>
      </c>
      <c r="Q13" s="13">
        <v>0.56000000000000005</v>
      </c>
      <c r="R13" s="13">
        <v>0.61771100000000001</v>
      </c>
      <c r="S13" s="13">
        <v>0.64008200000000004</v>
      </c>
      <c r="T13" s="13">
        <v>0.63838499999999998</v>
      </c>
      <c r="U13" s="13">
        <v>0.60821599999999998</v>
      </c>
      <c r="V13" s="13">
        <v>0.64580000000000004</v>
      </c>
      <c r="W13" s="13">
        <v>0.51918690000000001</v>
      </c>
      <c r="X13" s="13">
        <v>0.68859999999999999</v>
      </c>
      <c r="Y13" s="13">
        <v>0.49207000000000001</v>
      </c>
      <c r="AI13" s="79" t="s">
        <v>338</v>
      </c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</row>
    <row r="14" spans="2:49" x14ac:dyDescent="0.3">
      <c r="B14" s="20">
        <v>14</v>
      </c>
      <c r="C14" s="20" t="s">
        <v>258</v>
      </c>
      <c r="D14" t="s">
        <v>240</v>
      </c>
      <c r="E14" s="22" t="s">
        <v>150</v>
      </c>
      <c r="F14">
        <v>0.68</v>
      </c>
      <c r="G14">
        <v>0.61</v>
      </c>
      <c r="H14">
        <v>0.59</v>
      </c>
      <c r="I14">
        <v>0.61</v>
      </c>
      <c r="J14">
        <v>0.41</v>
      </c>
      <c r="K14" s="13">
        <v>0.52816399999999997</v>
      </c>
      <c r="L14" s="13">
        <v>0.56238299999999997</v>
      </c>
      <c r="M14" s="13">
        <v>0.51552500000000001</v>
      </c>
      <c r="N14" s="13">
        <v>0.50749200000000005</v>
      </c>
      <c r="O14" s="13">
        <v>0.55185399999999996</v>
      </c>
      <c r="P14" s="13">
        <v>0.50065099999999996</v>
      </c>
      <c r="Q14" s="13">
        <v>0.61</v>
      </c>
      <c r="R14" s="13">
        <v>0.48997000000000002</v>
      </c>
      <c r="S14" s="13">
        <v>0.53667399999999998</v>
      </c>
      <c r="T14" s="13">
        <v>0.50838499999999998</v>
      </c>
      <c r="U14" s="13">
        <v>0.54336899999999999</v>
      </c>
      <c r="V14" s="12">
        <v>0.59670000000000001</v>
      </c>
      <c r="W14" s="12">
        <v>0.47259600000000002</v>
      </c>
      <c r="X14" s="12">
        <v>0.61824999999999997</v>
      </c>
      <c r="Y14" s="12">
        <v>0.46889999999999998</v>
      </c>
      <c r="AI14" t="s">
        <v>191</v>
      </c>
      <c r="AJ14" t="s">
        <v>269</v>
      </c>
      <c r="AK14" t="s">
        <v>270</v>
      </c>
      <c r="AL14" t="s">
        <v>271</v>
      </c>
      <c r="AM14" t="s">
        <v>272</v>
      </c>
      <c r="AN14" t="s">
        <v>273</v>
      </c>
      <c r="AO14" t="s">
        <v>172</v>
      </c>
      <c r="AP14" t="s">
        <v>274</v>
      </c>
      <c r="AQ14" t="s">
        <v>192</v>
      </c>
      <c r="AR14" t="s">
        <v>193</v>
      </c>
      <c r="AS14" t="s">
        <v>275</v>
      </c>
      <c r="AT14" t="s">
        <v>314</v>
      </c>
      <c r="AU14" t="s">
        <v>315</v>
      </c>
      <c r="AV14" t="s">
        <v>316</v>
      </c>
      <c r="AW14" t="s">
        <v>317</v>
      </c>
    </row>
    <row r="15" spans="2:49" x14ac:dyDescent="0.3">
      <c r="B15" s="20">
        <v>22</v>
      </c>
      <c r="C15" s="20" t="s">
        <v>258</v>
      </c>
      <c r="D15" t="s">
        <v>240</v>
      </c>
      <c r="E15" s="22" t="s">
        <v>150</v>
      </c>
      <c r="F15">
        <v>0.65</v>
      </c>
      <c r="G15">
        <v>0.69</v>
      </c>
      <c r="H15">
        <v>0.59</v>
      </c>
      <c r="I15">
        <v>0.64</v>
      </c>
      <c r="J15">
        <v>0.5</v>
      </c>
      <c r="K15" s="13">
        <v>0.50343000000000004</v>
      </c>
      <c r="L15" s="13">
        <v>0.56184199999999995</v>
      </c>
      <c r="M15" s="13">
        <v>0.51979200000000003</v>
      </c>
      <c r="N15" s="13">
        <v>0.52241099999999996</v>
      </c>
      <c r="O15" s="13">
        <v>0.55865600000000004</v>
      </c>
      <c r="P15" s="13">
        <v>0.50654299999999997</v>
      </c>
      <c r="Q15" s="13">
        <v>0.64</v>
      </c>
      <c r="R15" s="13">
        <v>0.47738700000000001</v>
      </c>
      <c r="S15" s="13">
        <v>0.53898900000000005</v>
      </c>
      <c r="T15" s="13">
        <v>0.52404899999999999</v>
      </c>
      <c r="U15" s="13">
        <v>0.53490800000000005</v>
      </c>
      <c r="V15" s="12">
        <v>0.61470000000000002</v>
      </c>
      <c r="W15" s="12">
        <v>0.54768899999999998</v>
      </c>
      <c r="X15" s="12">
        <v>0.62080000000000002</v>
      </c>
      <c r="Y15" s="12">
        <v>0.49930000000000002</v>
      </c>
      <c r="AA15" t="s">
        <v>134</v>
      </c>
      <c r="AD15" t="s">
        <v>186</v>
      </c>
      <c r="AE15" t="s">
        <v>187</v>
      </c>
      <c r="AF15" t="s">
        <v>188</v>
      </c>
      <c r="AG15" t="s">
        <v>189</v>
      </c>
      <c r="AH15" t="s">
        <v>190</v>
      </c>
      <c r="AI15" s="6" t="s">
        <v>175</v>
      </c>
      <c r="AJ15" s="6" t="s">
        <v>176</v>
      </c>
      <c r="AK15" s="6" t="s">
        <v>177</v>
      </c>
      <c r="AL15" s="6" t="s">
        <v>178</v>
      </c>
      <c r="AM15" s="6" t="s">
        <v>179</v>
      </c>
      <c r="AN15" s="6" t="s">
        <v>180</v>
      </c>
      <c r="AO15" s="6" t="s">
        <v>181</v>
      </c>
      <c r="AP15" s="6" t="s">
        <v>182</v>
      </c>
      <c r="AQ15" s="6" t="s">
        <v>183</v>
      </c>
      <c r="AR15" s="6" t="s">
        <v>184</v>
      </c>
      <c r="AS15" s="6" t="s">
        <v>185</v>
      </c>
      <c r="AT15" s="6" t="s">
        <v>310</v>
      </c>
      <c r="AU15" s="6" t="s">
        <v>311</v>
      </c>
      <c r="AV15" s="6" t="s">
        <v>312</v>
      </c>
      <c r="AW15" s="6" t="s">
        <v>313</v>
      </c>
    </row>
    <row r="16" spans="2:49" x14ac:dyDescent="0.3">
      <c r="B16" s="20">
        <v>25</v>
      </c>
      <c r="C16" s="20" t="s">
        <v>258</v>
      </c>
      <c r="D16" s="19" t="s">
        <v>251</v>
      </c>
      <c r="E16" s="20" t="s">
        <v>153</v>
      </c>
      <c r="F16">
        <v>0.85</v>
      </c>
      <c r="G16">
        <v>0.5</v>
      </c>
      <c r="H16">
        <v>0.5</v>
      </c>
      <c r="I16">
        <v>0.78</v>
      </c>
      <c r="J16">
        <v>0.78</v>
      </c>
      <c r="K16" s="13">
        <v>0.5</v>
      </c>
      <c r="L16" s="13">
        <v>0.63370000000000004</v>
      </c>
      <c r="M16" s="13">
        <v>0.48427599999999998</v>
      </c>
      <c r="N16" s="13">
        <v>0.435222</v>
      </c>
      <c r="O16" s="13">
        <v>0.72727699999999995</v>
      </c>
      <c r="P16" s="13">
        <v>0.44705</v>
      </c>
      <c r="Q16" s="13">
        <v>0.78</v>
      </c>
      <c r="R16" s="13">
        <v>0.394789</v>
      </c>
      <c r="S16" s="13">
        <v>0.51381900000000003</v>
      </c>
      <c r="T16" s="13">
        <v>0.45201200000000002</v>
      </c>
      <c r="U16" s="13">
        <v>0.62970899999999996</v>
      </c>
      <c r="V16" s="13">
        <v>0.75527900000000003</v>
      </c>
      <c r="W16" s="13">
        <v>0.55430000000000001</v>
      </c>
      <c r="X16" s="13">
        <v>0.67610000000000003</v>
      </c>
      <c r="Y16" s="13">
        <v>0.42209999999999998</v>
      </c>
      <c r="AA16">
        <v>11</v>
      </c>
      <c r="AB16" s="28" t="s">
        <v>259</v>
      </c>
      <c r="AC16" s="28" t="s">
        <v>278</v>
      </c>
      <c r="AD16" s="17">
        <f>AVERAGE(F5:F7)</f>
        <v>0.77</v>
      </c>
      <c r="AE16" s="17">
        <f>AVERAGE(G5:G7)</f>
        <v>0.72333333333333327</v>
      </c>
      <c r="AF16" s="17">
        <f t="shared" ref="AF16:AH16" si="19">AVERAGE(H5:H7)</f>
        <v>0.29000000000000004</v>
      </c>
      <c r="AG16" s="17">
        <f t="shared" si="19"/>
        <v>0.5066666666666666</v>
      </c>
      <c r="AH16" s="17">
        <f t="shared" si="19"/>
        <v>0.56333333333333335</v>
      </c>
      <c r="AI16" s="13">
        <f>((0.715*AF16-0.32*AE16)+0.32)/(0.715+0.32)</f>
        <v>0.28587761674718204</v>
      </c>
      <c r="AJ16" s="13">
        <f>((0.404*AF16+0.573*AG16-0.223*AE16)+0.223)/(0.977+0.223)</f>
        <v>0.39098055555555555</v>
      </c>
      <c r="AK16" s="13">
        <f>((0.751*AF16-0.05*AG16+0.129*AH16-0.115*AD16-0.108*AE16)+0.273)/(0.88+0.273)</f>
        <v>0.32216536571263377</v>
      </c>
      <c r="AL16" s="13">
        <f>((0.617*AF16+0.076*AH16-0.232*AD16)+0.232)/(0.693+0.232)</f>
        <v>0.29740900900900907</v>
      </c>
      <c r="AM16" s="38">
        <f>((0.525*AG16+0.078*AH16+0.078*AD16-0.182*AE16)+0.182)/(0.681+0.182)</f>
        <v>0.48708381614522972</v>
      </c>
      <c r="AN16" s="13">
        <f>((0.79*AF16-0.123*AG16+0.128*AH16-0.204*AD16-0.077*AE16)+0.404)/(0.918+0.404)</f>
        <v>0.32534795763993951</v>
      </c>
      <c r="AO16" s="13">
        <f>((0.625*AG16)+0)/0.625</f>
        <v>0.5066666666666666</v>
      </c>
      <c r="AP16" s="13">
        <f>((0.717*AF16-0.309*AG16-0.152*AD16-0.15*AE16)+0.611)/(0.717+0.611)</f>
        <v>0.32893825301204827</v>
      </c>
      <c r="AQ16" s="13">
        <f>((0.459*AF16+0.187*AG16-0.116*AD16-0.089*AE16)+0.205)/(0.646+0.205)</f>
        <v>0.32803760282021155</v>
      </c>
      <c r="AR16" s="13">
        <f>((0.649*AF16-0.168*AG16+0.144*AH16-0.143*AD16+0.079*AE16)+0.311)/(0.872+0.311)</f>
        <v>0.37383206537052693</v>
      </c>
      <c r="AS16" s="13">
        <f>((0.336*AF16+0.605*AG16-0.365*AE16)+0.365)/(0.941+0.365)</f>
        <v>0.3866436957631445</v>
      </c>
      <c r="AT16" s="17">
        <f>((0.086*AF16+0.241*AG16+0.08*AH16+0.148*AD16)-0)/(0.555-0)</f>
        <v>0.55148348348348342</v>
      </c>
      <c r="AU16" s="17">
        <f>((0.296*AH16-0.128*AD16+0.277*AE16)+0.128)/(0.573+0.128)</f>
        <v>0.56569186875891586</v>
      </c>
      <c r="AV16" s="17">
        <f>((0.254*AF16+0.193*AG16+0.142*AD16)-0)/(0.589-0)</f>
        <v>0.47671760045274475</v>
      </c>
      <c r="AW16" s="17">
        <f>((-0.303*AG16+0.123*AH16+0.221*AE16)+0.303)/(0.344+0.303)</f>
        <v>0.58520350334878923</v>
      </c>
    </row>
    <row r="17" spans="2:50" x14ac:dyDescent="0.3">
      <c r="B17" s="21">
        <v>2</v>
      </c>
      <c r="C17" s="21" t="s">
        <v>261</v>
      </c>
      <c r="D17" t="s">
        <v>237</v>
      </c>
      <c r="E17" s="21" t="s">
        <v>157</v>
      </c>
      <c r="F17">
        <v>0.93</v>
      </c>
      <c r="G17">
        <v>0.53</v>
      </c>
      <c r="H17">
        <v>0.47</v>
      </c>
      <c r="I17">
        <v>0.75</v>
      </c>
      <c r="J17">
        <v>0.25</v>
      </c>
      <c r="K17" s="13">
        <v>0.47</v>
      </c>
      <c r="L17" s="13">
        <v>0.60370000000000001</v>
      </c>
      <c r="M17" s="13">
        <v>0.39595000000000002</v>
      </c>
      <c r="N17" s="13">
        <v>0.35160000000000002</v>
      </c>
      <c r="O17" s="13">
        <v>0.66202799999999995</v>
      </c>
      <c r="P17" s="13">
        <v>0.36650500000000003</v>
      </c>
      <c r="Q17" s="13">
        <v>0.75</v>
      </c>
      <c r="R17" s="13">
        <v>0.373027</v>
      </c>
      <c r="S17" s="13">
        <v>0.47700399999999998</v>
      </c>
      <c r="T17" s="13">
        <v>0.36763299999999999</v>
      </c>
      <c r="U17" s="13">
        <v>0.59970900000000005</v>
      </c>
      <c r="V17" s="13">
        <v>0.6825</v>
      </c>
      <c r="W17" s="13">
        <v>0.32777000000000001</v>
      </c>
      <c r="X17" s="13">
        <v>0.67259999999999998</v>
      </c>
      <c r="Y17" s="13">
        <v>0.34560000000000002</v>
      </c>
      <c r="AA17">
        <v>7</v>
      </c>
      <c r="AB17" s="11" t="s">
        <v>263</v>
      </c>
      <c r="AC17" s="11" t="s">
        <v>318</v>
      </c>
      <c r="AD17" s="17">
        <f>AVERAGE(F9:F10)</f>
        <v>0.85499999999999998</v>
      </c>
      <c r="AE17" s="17">
        <f t="shared" ref="AE17:AH17" si="20">AVERAGE(G9:G10)</f>
        <v>0.69500000000000006</v>
      </c>
      <c r="AF17" s="17">
        <f t="shared" si="20"/>
        <v>0.83000000000000007</v>
      </c>
      <c r="AG17" s="17">
        <f t="shared" si="20"/>
        <v>0.82000000000000006</v>
      </c>
      <c r="AH17" s="17">
        <f t="shared" si="20"/>
        <v>0.59499999999999997</v>
      </c>
      <c r="AI17" s="13">
        <f t="shared" ref="AI17" si="21">((0.715*AF17-0.32*AE17)+0.32)/(0.715+0.32)</f>
        <v>0.66768115942028983</v>
      </c>
      <c r="AJ17" s="13">
        <f t="shared" ref="AJ17:AJ22" si="22">((0.404*AF17+0.573*AG17-0.223*AE17)+0.223)/(0.977+0.223)</f>
        <v>0.72766249999999999</v>
      </c>
      <c r="AK17" s="13">
        <f t="shared" ref="AK17:AK22" si="23">((0.751*AF17-0.05*AG17+0.129*AH17-0.115*AD17-0.108*AE17)+0.273)/(0.88+0.273)</f>
        <v>0.6580225498699046</v>
      </c>
      <c r="AL17" s="13">
        <f t="shared" ref="AL17:AL22" si="24">((0.617*AF17+0.076*AH17-0.232*AD17)+0.232)/(0.693+0.232)</f>
        <v>0.6388864864864866</v>
      </c>
      <c r="AM17" s="13">
        <f t="shared" ref="AM17:AM20" si="25">((0.525*AG17+0.078*AH17+0.078*AD17-0.182*AE17)+0.182)/(0.681+0.182)</f>
        <v>0.6942178447276941</v>
      </c>
      <c r="AN17" s="13">
        <f>((0.79*AF17-0.123*AG17+0.128*AH17-0.204*AD17-0.077*AE17)+0.404)/(0.918+0.404)</f>
        <v>0.61048789712556728</v>
      </c>
      <c r="AO17" s="13">
        <f>((0.625*AG17)+0)/0.625</f>
        <v>0.82000000000000006</v>
      </c>
      <c r="AP17" s="13">
        <f t="shared" ref="AP17:AP22" si="26">((0.717*AF17-0.309*AG17-0.152*AD17-0.15*AE17)+0.611)/(0.717+0.611)</f>
        <v>0.54105421686747002</v>
      </c>
      <c r="AQ17" s="38">
        <f t="shared" ref="AQ17:AQ22" si="27">((0.459*AF17+0.187*AG17-0.116*AD17-0.089*AE17)+0.205)/(0.646+0.205)</f>
        <v>0.67952408930669816</v>
      </c>
      <c r="AR17" s="13">
        <f t="shared" ref="AR17:AR22" si="28">((0.649*AF17-0.168*AG17+0.144*AH17-0.143*AD17+0.079*AE17)+0.311)/(0.872+0.311)</f>
        <v>0.61726965342349971</v>
      </c>
      <c r="AS17" s="13">
        <f t="shared" ref="AS17:AS20" si="29">((0.336*AF17+0.605*AG17-0.365*AE17)+0.365)/(0.941+0.365)</f>
        <v>0.6786408882082694</v>
      </c>
      <c r="AT17" s="17">
        <f>((0.086*AF17+0.241*AG17+0.08*AH17+0.148*AD17)-0)/(0.555-0)</f>
        <v>0.79845045045045038</v>
      </c>
      <c r="AU17" s="17">
        <f t="shared" ref="AU17:AU22" si="30">((0.296*AH17-0.128*AD17+0.277*AE17)+0.128)/(0.573+0.128)</f>
        <v>0.55234664764621977</v>
      </c>
      <c r="AV17" s="17">
        <f t="shared" ref="AV17:AV22" si="31">((0.254*AF17+0.193*AG17+0.142*AD17)-0)/(0.589-0)</f>
        <v>0.83275042444821734</v>
      </c>
      <c r="AW17" s="17">
        <f t="shared" ref="AW17:AW22" si="32">((-0.303*AG17+0.123*AH17+0.221*AE17)+0.303)/(0.344+0.303)</f>
        <v>0.43480680061823801</v>
      </c>
    </row>
    <row r="18" spans="2:50" x14ac:dyDescent="0.3">
      <c r="B18" s="21">
        <v>3</v>
      </c>
      <c r="C18" s="21" t="s">
        <v>261</v>
      </c>
      <c r="D18" t="s">
        <v>238</v>
      </c>
      <c r="E18" s="21" t="s">
        <v>148</v>
      </c>
      <c r="F18">
        <v>0.5</v>
      </c>
      <c r="G18">
        <v>0.47</v>
      </c>
      <c r="H18">
        <v>0.81</v>
      </c>
      <c r="I18">
        <v>0.64</v>
      </c>
      <c r="J18">
        <v>0.16</v>
      </c>
      <c r="K18" s="13">
        <v>0.72343000000000002</v>
      </c>
      <c r="L18" s="13">
        <v>0.67679199999999995</v>
      </c>
      <c r="M18" s="13">
        <v>0.66061599999999998</v>
      </c>
      <c r="N18" s="13">
        <v>0.67884299999999997</v>
      </c>
      <c r="O18" s="13">
        <v>0.56076499999999996</v>
      </c>
      <c r="P18" s="13">
        <v>0.64105100000000004</v>
      </c>
      <c r="Q18" s="13">
        <v>0.64</v>
      </c>
      <c r="R18" s="13">
        <v>0.638185</v>
      </c>
      <c r="S18" s="13">
        <v>0.70110499999999998</v>
      </c>
      <c r="T18" s="13">
        <v>0.606796</v>
      </c>
      <c r="U18" s="13">
        <v>0.65299399999999996</v>
      </c>
      <c r="V18" s="13">
        <v>0.55981979999999998</v>
      </c>
      <c r="W18" s="13">
        <v>0.34457900000000002</v>
      </c>
      <c r="X18" s="13">
        <v>0.67955857600000003</v>
      </c>
      <c r="Y18" s="13">
        <v>0.35954999999999998</v>
      </c>
      <c r="AA18">
        <v>3</v>
      </c>
      <c r="AB18" s="10" t="s">
        <v>264</v>
      </c>
      <c r="AC18" s="10" t="s">
        <v>145</v>
      </c>
      <c r="AD18" s="17">
        <f>AVERAGE(F11:F12,F14:F15)</f>
        <v>0.72750000000000004</v>
      </c>
      <c r="AE18" s="17">
        <f t="shared" ref="AE18:AG18" si="33">AVERAGE(G11:G12,G14:G15)</f>
        <v>0.63749999999999996</v>
      </c>
      <c r="AF18" s="17">
        <f t="shared" si="33"/>
        <v>0.58499999999999996</v>
      </c>
      <c r="AG18" s="17">
        <f t="shared" si="33"/>
        <v>0.65249999999999997</v>
      </c>
      <c r="AH18" s="17">
        <f>AVERAGE(J11:J12,J14:J15)</f>
        <v>0.53249999999999997</v>
      </c>
      <c r="AI18" s="13">
        <f>((0.715*AF18-0.32*AE18)+0.32)/(0.715+0.32)</f>
        <v>0.51620772946859905</v>
      </c>
      <c r="AJ18" s="13">
        <f t="shared" si="22"/>
        <v>0.5758833333333333</v>
      </c>
      <c r="AK18" s="13">
        <f t="shared" si="23"/>
        <v>0.51681699913269719</v>
      </c>
      <c r="AL18" s="13">
        <f t="shared" si="24"/>
        <v>0.50230810810810811</v>
      </c>
      <c r="AM18" s="13">
        <f t="shared" si="25"/>
        <v>0.58727404403244488</v>
      </c>
      <c r="AN18" s="13">
        <f t="shared" ref="AN18:AN21" si="34">((0.79*AF18-0.123*AG18+0.128*AH18-0.204*AD18-0.077*AE18)+0.404)/(0.918+0.404)</f>
        <v>0.49663767019667171</v>
      </c>
      <c r="AO18" s="13">
        <f t="shared" ref="AO18:AO22" si="35">((0.625*AG18)+0)/0.625</f>
        <v>0.65249999999999997</v>
      </c>
      <c r="AP18" s="13">
        <f t="shared" si="26"/>
        <v>0.46883847891566266</v>
      </c>
      <c r="AQ18" s="13">
        <f t="shared" si="27"/>
        <v>0.53396592244418328</v>
      </c>
      <c r="AR18" s="13">
        <f t="shared" si="28"/>
        <v>0.51061284868977175</v>
      </c>
      <c r="AS18" s="13">
        <f t="shared" si="29"/>
        <v>0.55408499234303221</v>
      </c>
      <c r="AT18" s="17">
        <f t="shared" ref="AT18:AT19" si="36">((0.086*AF18+0.241*AG18+0.08*AH18+0.148*AD18)-0)/(0.555-0)</f>
        <v>0.64474324324324306</v>
      </c>
      <c r="AU18" s="17">
        <f t="shared" si="30"/>
        <v>0.52651569186875902</v>
      </c>
      <c r="AV18" s="17">
        <f t="shared" si="31"/>
        <v>0.64147283531409172</v>
      </c>
      <c r="AW18" s="17">
        <f t="shared" si="32"/>
        <v>0.48172720247295209</v>
      </c>
    </row>
    <row r="19" spans="2:50" x14ac:dyDescent="0.3">
      <c r="B19" s="21">
        <v>9</v>
      </c>
      <c r="C19" s="21" t="s">
        <v>261</v>
      </c>
      <c r="D19" t="s">
        <v>242</v>
      </c>
      <c r="E19" s="21" t="s">
        <v>155</v>
      </c>
      <c r="F19">
        <v>0.55000000000000004</v>
      </c>
      <c r="G19">
        <v>0.53</v>
      </c>
      <c r="H19">
        <v>0.81</v>
      </c>
      <c r="I19">
        <v>0.57999999999999996</v>
      </c>
      <c r="J19">
        <v>0.44</v>
      </c>
      <c r="K19" s="13">
        <v>0.70487900000000003</v>
      </c>
      <c r="L19" s="13">
        <v>0.636992</v>
      </c>
      <c r="M19" s="13">
        <v>0.68393800000000005</v>
      </c>
      <c r="N19" s="13">
        <v>0.68930800000000003</v>
      </c>
      <c r="O19" s="13">
        <v>0.54143699999999995</v>
      </c>
      <c r="P19" s="13">
        <v>0.66253399999999996</v>
      </c>
      <c r="Q19" s="13">
        <v>0.57999999999999996</v>
      </c>
      <c r="R19" s="13">
        <v>0.63964600000000005</v>
      </c>
      <c r="S19" s="13">
        <v>0.67483000000000004</v>
      </c>
      <c r="T19" s="13">
        <v>0.64736300000000002</v>
      </c>
      <c r="U19" s="13">
        <v>0.60843000000000003</v>
      </c>
      <c r="V19" s="13">
        <v>0.58745899999999995</v>
      </c>
      <c r="W19" s="13">
        <v>0.47738940000000002</v>
      </c>
      <c r="X19" s="13">
        <v>0.67195000000000005</v>
      </c>
      <c r="Y19" s="13">
        <v>0.46137556000000002</v>
      </c>
      <c r="AA19">
        <v>14</v>
      </c>
      <c r="AB19" s="27" t="s">
        <v>265</v>
      </c>
      <c r="AC19" s="27" t="s">
        <v>147</v>
      </c>
      <c r="AD19" s="17">
        <f>AVERAGE(F21:F22)</f>
        <v>0.69</v>
      </c>
      <c r="AE19" s="17">
        <f t="shared" ref="AE19:AG19" si="37">AVERAGE(G21:G22)</f>
        <v>0.625</v>
      </c>
      <c r="AF19" s="17">
        <f t="shared" si="37"/>
        <v>0.76500000000000001</v>
      </c>
      <c r="AG19" s="17">
        <f t="shared" si="37"/>
        <v>0.83499999999999996</v>
      </c>
      <c r="AH19" s="17">
        <f>AVERAGE(J21:J22)</f>
        <v>0.39</v>
      </c>
      <c r="AI19" s="13">
        <f t="shared" ref="AI19:AI22" si="38">((0.715*AF19-0.32*AE19)+0.32)/(0.715+0.32)</f>
        <v>0.64442028985507249</v>
      </c>
      <c r="AJ19" s="13">
        <f>((0.404*AF19+0.573*AG19-0.223*AE19)+0.223)/(0.977+0.223)</f>
        <v>0.72594999999999998</v>
      </c>
      <c r="AK19" s="13">
        <f t="shared" si="23"/>
        <v>0.61511274934952298</v>
      </c>
      <c r="AL19" s="13">
        <f t="shared" si="24"/>
        <v>0.62007027027027029</v>
      </c>
      <c r="AM19" s="13">
        <f t="shared" si="25"/>
        <v>0.68466396292004628</v>
      </c>
      <c r="AN19" s="13">
        <f t="shared" si="34"/>
        <v>0.5799394856278367</v>
      </c>
      <c r="AO19" s="13">
        <f t="shared" si="35"/>
        <v>0.83499999999999996</v>
      </c>
      <c r="AP19" s="13">
        <f t="shared" si="26"/>
        <v>0.52926204819277123</v>
      </c>
      <c r="AQ19" s="13">
        <f t="shared" si="27"/>
        <v>0.67757344300822575</v>
      </c>
      <c r="AR19" s="13">
        <f t="shared" si="28"/>
        <v>0.56979712595097198</v>
      </c>
      <c r="AS19" s="13">
        <f t="shared" si="29"/>
        <v>0.68843032159264927</v>
      </c>
      <c r="AT19" s="17">
        <f t="shared" si="36"/>
        <v>0.72134234234234229</v>
      </c>
      <c r="AU19" s="17">
        <f t="shared" si="30"/>
        <v>0.46825249643366623</v>
      </c>
      <c r="AV19" s="17">
        <f t="shared" si="31"/>
        <v>0.76985568760611212</v>
      </c>
      <c r="AW19" s="17">
        <f t="shared" si="32"/>
        <v>0.36489953632148381</v>
      </c>
    </row>
    <row r="20" spans="2:50" x14ac:dyDescent="0.3">
      <c r="B20" s="21">
        <v>23</v>
      </c>
      <c r="C20" s="21" t="s">
        <v>261</v>
      </c>
      <c r="D20" t="s">
        <v>241</v>
      </c>
      <c r="E20" s="25" t="s">
        <v>164</v>
      </c>
      <c r="F20" s="1">
        <v>0.63</v>
      </c>
      <c r="G20" s="1">
        <v>0.36</v>
      </c>
      <c r="H20" s="1">
        <v>0.78</v>
      </c>
      <c r="I20" s="1">
        <v>0.75</v>
      </c>
      <c r="J20" s="1">
        <v>0.63</v>
      </c>
      <c r="K20" s="13">
        <v>0.73671500000000001</v>
      </c>
      <c r="L20" s="13">
        <v>0.73965800000000004</v>
      </c>
      <c r="M20" s="13">
        <v>0.68622700000000003</v>
      </c>
      <c r="N20" s="13">
        <v>0.66484299999999996</v>
      </c>
      <c r="O20" s="13">
        <v>0.70511000000000001</v>
      </c>
      <c r="P20" s="13">
        <v>0.64474299999999996</v>
      </c>
      <c r="Q20" s="13">
        <v>0.75</v>
      </c>
      <c r="R20" s="13">
        <v>0.59393799999999997</v>
      </c>
      <c r="S20" s="13">
        <v>0.70287900000000003</v>
      </c>
      <c r="T20" s="13">
        <v>0.60886700000000005</v>
      </c>
      <c r="U20" s="13">
        <v>0.72697599999999996</v>
      </c>
      <c r="V20" s="13">
        <v>0.70535000000000003</v>
      </c>
      <c r="W20" s="13">
        <v>0.4758</v>
      </c>
      <c r="X20" s="13">
        <v>0.73399999999999999</v>
      </c>
      <c r="Y20" s="13">
        <v>0.35980000000000001</v>
      </c>
      <c r="AA20">
        <v>9</v>
      </c>
      <c r="AB20" s="10" t="s">
        <v>266</v>
      </c>
      <c r="AC20" s="10" t="s">
        <v>145</v>
      </c>
      <c r="AD20" s="17">
        <f>AVERAGE(F24:F26,F29:F30)</f>
        <v>0.60599999999999998</v>
      </c>
      <c r="AE20" s="17">
        <f t="shared" ref="AE20:AH20" si="39">AVERAGE(G24:G26,G29:G30)</f>
        <v>0.84399999999999997</v>
      </c>
      <c r="AF20" s="17">
        <f t="shared" si="39"/>
        <v>0.496</v>
      </c>
      <c r="AG20" s="17">
        <f t="shared" si="39"/>
        <v>0.65400000000000003</v>
      </c>
      <c r="AH20" s="17">
        <f t="shared" si="39"/>
        <v>0.41999999999999993</v>
      </c>
      <c r="AI20" s="13">
        <f t="shared" si="38"/>
        <v>0.3908792270531401</v>
      </c>
      <c r="AJ20" s="13">
        <f t="shared" si="22"/>
        <v>0.50826166666666672</v>
      </c>
      <c r="AK20" s="13">
        <f t="shared" si="23"/>
        <v>0.43897137901127492</v>
      </c>
      <c r="AL20" s="13">
        <f t="shared" si="24"/>
        <v>0.46417297297297294</v>
      </c>
      <c r="AM20" s="13">
        <f t="shared" si="25"/>
        <v>0.52348783314020864</v>
      </c>
      <c r="AN20" s="13">
        <f t="shared" si="34"/>
        <v>0.43914220877458393</v>
      </c>
      <c r="AO20" s="13">
        <f t="shared" si="35"/>
        <v>0.65400000000000003</v>
      </c>
      <c r="AP20" s="13">
        <f t="shared" si="26"/>
        <v>0.41101957831325303</v>
      </c>
      <c r="AQ20" s="13">
        <f t="shared" si="27"/>
        <v>0.48125734430082256</v>
      </c>
      <c r="AR20" s="13">
        <f t="shared" si="28"/>
        <v>0.47635672020287401</v>
      </c>
      <c r="AS20" s="13">
        <f t="shared" si="29"/>
        <v>0.47416998468606431</v>
      </c>
      <c r="AT20" s="17">
        <f>((0.086*AF20+0.241*AG20+0.08*AH20+0.148*AD20)-0)/(0.555-0)</f>
        <v>0.58298738738738731</v>
      </c>
      <c r="AU20" s="17">
        <f t="shared" si="30"/>
        <v>0.5827960057061341</v>
      </c>
      <c r="AV20" s="17">
        <f t="shared" si="31"/>
        <v>0.57429202037351457</v>
      </c>
      <c r="AW20" s="17">
        <f t="shared" si="32"/>
        <v>0.53017310664605866</v>
      </c>
    </row>
    <row r="21" spans="2:50" x14ac:dyDescent="0.3">
      <c r="B21" s="21">
        <v>31</v>
      </c>
      <c r="C21" s="21" t="s">
        <v>261</v>
      </c>
      <c r="D21" t="s">
        <v>255</v>
      </c>
      <c r="E21" s="23" t="s">
        <v>161</v>
      </c>
      <c r="F21">
        <v>0.7</v>
      </c>
      <c r="G21">
        <v>0.72</v>
      </c>
      <c r="H21">
        <v>0.78</v>
      </c>
      <c r="I21">
        <v>0.86</v>
      </c>
      <c r="J21">
        <v>0.34</v>
      </c>
      <c r="K21" s="13">
        <v>0.62541100000000005</v>
      </c>
      <c r="L21" s="13">
        <v>0.72528300000000001</v>
      </c>
      <c r="M21" s="13">
        <v>0.60830899999999999</v>
      </c>
      <c r="N21" s="13">
        <v>0.62345899999999999</v>
      </c>
      <c r="O21" s="13">
        <v>0.67622300000000002</v>
      </c>
      <c r="P21" s="13">
        <v>0.57465999999999995</v>
      </c>
      <c r="Q21" s="13">
        <v>0.86</v>
      </c>
      <c r="R21" s="13">
        <v>0.51966900000000005</v>
      </c>
      <c r="S21" s="13">
        <v>0.67985899999999999</v>
      </c>
      <c r="T21" s="13">
        <v>0.57352499999999995</v>
      </c>
      <c r="U21" s="13">
        <v>0.67732000000000003</v>
      </c>
      <c r="V21" s="13">
        <v>0.72997999999999996</v>
      </c>
      <c r="W21" s="13">
        <v>0.48285</v>
      </c>
      <c r="X21" s="13">
        <v>0.78690000000000004</v>
      </c>
      <c r="Y21" s="13">
        <v>0.37609999999999999</v>
      </c>
      <c r="AA21">
        <v>15</v>
      </c>
      <c r="AB21" s="26" t="s">
        <v>267</v>
      </c>
      <c r="AC21" s="29" t="s">
        <v>144</v>
      </c>
      <c r="AD21" s="17">
        <f>AVERAGE(F32:F33)</f>
        <v>0.7</v>
      </c>
      <c r="AE21" s="17">
        <f t="shared" ref="AE21:AG21" si="40">AVERAGE(G32:G33)</f>
        <v>0.51500000000000001</v>
      </c>
      <c r="AF21" s="17">
        <f t="shared" si="40"/>
        <v>0.42000000000000004</v>
      </c>
      <c r="AG21" s="17">
        <f t="shared" si="40"/>
        <v>0.58499999999999996</v>
      </c>
      <c r="AH21" s="17">
        <f>AVERAGE(J32:J33)</f>
        <v>0.67500000000000004</v>
      </c>
      <c r="AI21" s="13">
        <f t="shared" si="38"/>
        <v>0.44009661835748798</v>
      </c>
      <c r="AJ21" s="13">
        <f t="shared" si="22"/>
        <v>0.51086666666666669</v>
      </c>
      <c r="AK21" s="13">
        <f t="shared" si="23"/>
        <v>0.44243278404163056</v>
      </c>
      <c r="AL21" s="13">
        <f t="shared" si="24"/>
        <v>0.41085405405405412</v>
      </c>
      <c r="AM21" s="13">
        <f>((0.525*AG21+0.078*AH21+0.078*AD21-0.182*AE21)+0.182)/(0.681+0.182)</f>
        <v>0.58243916570104293</v>
      </c>
      <c r="AN21" s="13">
        <f t="shared" si="34"/>
        <v>0.42949319213313158</v>
      </c>
      <c r="AO21" s="13">
        <f t="shared" si="35"/>
        <v>0.58499999999999996</v>
      </c>
      <c r="AP21" s="13">
        <f t="shared" si="26"/>
        <v>0.41244352409638563</v>
      </c>
      <c r="AQ21" s="13">
        <f t="shared" si="27"/>
        <v>0.44669800235017632</v>
      </c>
      <c r="AR21" s="13">
        <f t="shared" si="28"/>
        <v>0.44216821639898563</v>
      </c>
      <c r="AS21" s="38">
        <f>((0.336*AF21+0.605*AG21-0.365*AE21)+0.365)/(0.941+0.365)</f>
        <v>0.51460183767228174</v>
      </c>
      <c r="AT21" s="17">
        <f t="shared" ref="AT21" si="41">((0.086*AF21+0.241*AG21+0.08*AH21+0.148*AD21)-0)/(0.555-0)</f>
        <v>0.60307207207207192</v>
      </c>
      <c r="AU21" s="17">
        <f t="shared" si="30"/>
        <v>0.54330242510699001</v>
      </c>
      <c r="AV21" s="17">
        <f t="shared" si="31"/>
        <v>0.54157045840407469</v>
      </c>
      <c r="AW21" s="17">
        <f t="shared" si="32"/>
        <v>0.49858578052550234</v>
      </c>
    </row>
    <row r="22" spans="2:50" x14ac:dyDescent="0.3">
      <c r="B22" s="21">
        <v>35</v>
      </c>
      <c r="C22" s="21" t="s">
        <v>261</v>
      </c>
      <c r="D22" t="s">
        <v>255</v>
      </c>
      <c r="E22" s="23" t="s">
        <v>161</v>
      </c>
      <c r="F22">
        <v>0.68</v>
      </c>
      <c r="G22">
        <v>0.53</v>
      </c>
      <c r="H22">
        <v>0.75</v>
      </c>
      <c r="I22">
        <v>0.81</v>
      </c>
      <c r="J22">
        <v>0.44</v>
      </c>
      <c r="K22" s="13">
        <v>0.66342999999999996</v>
      </c>
      <c r="L22" s="13">
        <v>0.72661699999999996</v>
      </c>
      <c r="M22" s="13">
        <v>0.62191700000000005</v>
      </c>
      <c r="N22" s="13">
        <v>0.61668100000000003</v>
      </c>
      <c r="O22" s="13">
        <v>0.69310499999999997</v>
      </c>
      <c r="P22" s="13">
        <v>0.58521900000000004</v>
      </c>
      <c r="Q22" s="13">
        <v>0.81</v>
      </c>
      <c r="R22" s="13">
        <v>0.53885499999999997</v>
      </c>
      <c r="S22" s="13">
        <v>0.675288</v>
      </c>
      <c r="T22" s="13">
        <v>0.56606900000000004</v>
      </c>
      <c r="U22" s="13">
        <v>0.69954099999999997</v>
      </c>
      <c r="V22" s="13">
        <v>0.7127</v>
      </c>
      <c r="W22" s="13">
        <v>0.45365</v>
      </c>
      <c r="X22" s="13">
        <v>0.75278</v>
      </c>
      <c r="Y22" s="13">
        <v>0.35365999999999997</v>
      </c>
      <c r="AA22">
        <v>5</v>
      </c>
      <c r="AB22" s="29" t="s">
        <v>268</v>
      </c>
      <c r="AC22" s="29" t="s">
        <v>144</v>
      </c>
      <c r="AD22" s="17">
        <f>AVERAGE(F34,F38)</f>
        <v>0.55000000000000004</v>
      </c>
      <c r="AE22" s="17">
        <f t="shared" ref="AE22:AH22" si="42">AVERAGE(G34,G38)</f>
        <v>0.5</v>
      </c>
      <c r="AF22" s="17">
        <f t="shared" si="42"/>
        <v>0.29500000000000004</v>
      </c>
      <c r="AG22" s="17">
        <f t="shared" si="42"/>
        <v>0.70499999999999996</v>
      </c>
      <c r="AH22" s="17">
        <f t="shared" si="42"/>
        <v>0.47</v>
      </c>
      <c r="AI22" s="13">
        <f t="shared" si="38"/>
        <v>0.35838164251207738</v>
      </c>
      <c r="AJ22" s="13">
        <f t="shared" si="22"/>
        <v>0.5288708333333334</v>
      </c>
      <c r="AK22" s="13">
        <f t="shared" si="23"/>
        <v>0.34924111014744147</v>
      </c>
      <c r="AL22" s="13">
        <f t="shared" si="24"/>
        <v>0.34825405405405407</v>
      </c>
      <c r="AM22" s="13">
        <f>((0.525*AG22+0.078*AH22+0.078*AD22-0.182*AE22)+0.182)/(0.681+0.182)</f>
        <v>0.62651796060254905</v>
      </c>
      <c r="AN22" s="13">
        <f>((0.79*AF22-0.123*AG22+0.128*AH22-0.204*AD22-0.077*AE22)+0.404)/(0.918+0.404)</f>
        <v>0.34780257186081698</v>
      </c>
      <c r="AO22" s="13">
        <f t="shared" si="35"/>
        <v>0.70499999999999996</v>
      </c>
      <c r="AP22" s="13">
        <f t="shared" si="26"/>
        <v>0.33589608433734947</v>
      </c>
      <c r="AQ22" s="13">
        <f t="shared" si="27"/>
        <v>0.4276615746180964</v>
      </c>
      <c r="AR22" s="13">
        <f t="shared" si="28"/>
        <v>0.34872781065088759</v>
      </c>
      <c r="AS22" s="13">
        <f>((0.336*AF22+0.605*AG22-0.365*AE22)+0.365)/(0.941+0.365)</f>
        <v>0.54222434915773354</v>
      </c>
      <c r="AT22" s="17">
        <f>((0.086*AF22+0.241*AG22+0.08*AH22+0.148*AD22)-0)/(0.555-0)</f>
        <v>0.5662612612612612</v>
      </c>
      <c r="AU22" s="17">
        <f t="shared" si="30"/>
        <v>0.47820256776034242</v>
      </c>
      <c r="AV22" s="17">
        <f t="shared" si="31"/>
        <v>0.49082342954159591</v>
      </c>
      <c r="AW22" s="17">
        <f t="shared" si="32"/>
        <v>0.39829211746522414</v>
      </c>
    </row>
    <row r="23" spans="2:50" x14ac:dyDescent="0.3">
      <c r="B23" s="21">
        <v>36</v>
      </c>
      <c r="C23" s="21" t="s">
        <v>261</v>
      </c>
      <c r="D23" t="s">
        <v>256</v>
      </c>
      <c r="E23" s="21" t="s">
        <v>163</v>
      </c>
      <c r="F23">
        <v>0.85</v>
      </c>
      <c r="G23">
        <v>0.44</v>
      </c>
      <c r="H23">
        <v>0.72</v>
      </c>
      <c r="I23">
        <v>0.67</v>
      </c>
      <c r="J23">
        <v>0.47</v>
      </c>
      <c r="K23" s="13">
        <v>0.67053099999999999</v>
      </c>
      <c r="L23" s="13">
        <v>0.66639199999999998</v>
      </c>
      <c r="M23" s="13">
        <v>0.60327799999999998</v>
      </c>
      <c r="N23" s="13">
        <v>0.55649700000000002</v>
      </c>
      <c r="O23" s="13">
        <v>0.64499399999999996</v>
      </c>
      <c r="P23" s="13">
        <v>0.56223100000000004</v>
      </c>
      <c r="Q23" s="13">
        <v>0.67</v>
      </c>
      <c r="R23" s="13">
        <v>0.54594100000000001</v>
      </c>
      <c r="S23" s="13">
        <v>0.61458299999999999</v>
      </c>
      <c r="T23" s="13">
        <v>0.54658499999999999</v>
      </c>
      <c r="U23" s="13">
        <v>0.65212099999999995</v>
      </c>
      <c r="V23" s="13">
        <v>0.69689999999999996</v>
      </c>
      <c r="W23" s="13">
        <v>0.39971000000000001</v>
      </c>
      <c r="X23" s="13">
        <v>0.73495759999999999</v>
      </c>
      <c r="Y23" s="13">
        <v>0.39418855000000003</v>
      </c>
    </row>
    <row r="24" spans="2:50" x14ac:dyDescent="0.3">
      <c r="B24" s="20">
        <v>11</v>
      </c>
      <c r="C24" s="20" t="s">
        <v>262</v>
      </c>
      <c r="D24" t="s">
        <v>244</v>
      </c>
      <c r="E24" s="22" t="s">
        <v>156</v>
      </c>
      <c r="F24">
        <v>0.57999999999999996</v>
      </c>
      <c r="G24">
        <v>0.86</v>
      </c>
      <c r="H24">
        <v>0.47</v>
      </c>
      <c r="I24">
        <v>0.69</v>
      </c>
      <c r="J24">
        <v>0.44</v>
      </c>
      <c r="K24" s="13">
        <v>0.36797099999999999</v>
      </c>
      <c r="L24" s="13">
        <v>0.51372499999999999</v>
      </c>
      <c r="M24" s="13">
        <v>0.42380699999999999</v>
      </c>
      <c r="N24" s="13">
        <v>0.45499499999999998</v>
      </c>
      <c r="O24" s="13">
        <v>0.54147199999999995</v>
      </c>
      <c r="P24" s="13">
        <v>0.42527199999999998</v>
      </c>
      <c r="Q24" s="13">
        <v>0.69</v>
      </c>
      <c r="R24" s="13">
        <v>0.38977400000000001</v>
      </c>
      <c r="S24" s="13">
        <v>0.47701500000000002</v>
      </c>
      <c r="T24" s="13">
        <v>0.46362599999999998</v>
      </c>
      <c r="U24" s="13">
        <v>0.479686</v>
      </c>
      <c r="V24" s="12">
        <v>0.59050000000000002</v>
      </c>
      <c r="W24" s="12">
        <v>0.60229999999999995</v>
      </c>
      <c r="X24" s="12">
        <v>0.56859999999999999</v>
      </c>
      <c r="Y24" s="12">
        <v>0.52258000000000004</v>
      </c>
    </row>
    <row r="25" spans="2:50" x14ac:dyDescent="0.3">
      <c r="B25" s="20">
        <v>15</v>
      </c>
      <c r="C25" s="20" t="s">
        <v>262</v>
      </c>
      <c r="D25" t="s">
        <v>244</v>
      </c>
      <c r="E25" s="22" t="s">
        <v>156</v>
      </c>
      <c r="F25">
        <v>0.68</v>
      </c>
      <c r="G25">
        <v>0.75</v>
      </c>
      <c r="H25">
        <v>0.47</v>
      </c>
      <c r="I25">
        <v>0.64</v>
      </c>
      <c r="J25">
        <v>0.41</v>
      </c>
      <c r="K25" s="13">
        <v>0.40198099999999998</v>
      </c>
      <c r="L25" s="13">
        <v>0.51029199999999997</v>
      </c>
      <c r="M25" s="13">
        <v>0.42294900000000002</v>
      </c>
      <c r="N25" s="13">
        <v>0.42744900000000002</v>
      </c>
      <c r="O25" s="13">
        <v>0.54057900000000003</v>
      </c>
      <c r="P25" s="13">
        <v>0.41799500000000001</v>
      </c>
      <c r="Q25" s="13">
        <v>0.64</v>
      </c>
      <c r="R25" s="13">
        <v>0.40238699999999999</v>
      </c>
      <c r="S25" s="13">
        <v>0.46390100000000001</v>
      </c>
      <c r="T25" s="13">
        <v>0.44764199999999998</v>
      </c>
      <c r="U25" s="13">
        <v>0.48726599999999998</v>
      </c>
      <c r="V25" s="12">
        <v>0.59116999999999997</v>
      </c>
      <c r="W25" s="12">
        <v>0.52790000000000004</v>
      </c>
      <c r="X25" s="12">
        <v>0.57630000000000003</v>
      </c>
      <c r="Y25" s="12">
        <v>0.50270000000000004</v>
      </c>
    </row>
    <row r="26" spans="2:50" x14ac:dyDescent="0.3">
      <c r="B26" s="20">
        <v>19</v>
      </c>
      <c r="C26" s="20" t="s">
        <v>262</v>
      </c>
      <c r="D26" t="s">
        <v>244</v>
      </c>
      <c r="E26" s="22" t="s">
        <v>156</v>
      </c>
      <c r="F26">
        <v>0.7</v>
      </c>
      <c r="G26">
        <v>0.83</v>
      </c>
      <c r="H26">
        <v>0.47</v>
      </c>
      <c r="I26">
        <v>0.69</v>
      </c>
      <c r="J26">
        <v>0.53</v>
      </c>
      <c r="K26" s="13">
        <v>0.37724600000000003</v>
      </c>
      <c r="L26" s="13">
        <v>0.51929999999999998</v>
      </c>
      <c r="M26" s="13">
        <v>0.42471799999999998</v>
      </c>
      <c r="N26" s="13">
        <v>0.43229200000000001</v>
      </c>
      <c r="O26" s="13">
        <v>0.56677900000000003</v>
      </c>
      <c r="P26" s="13">
        <v>0.41721599999999998</v>
      </c>
      <c r="Q26" s="13">
        <v>0.69</v>
      </c>
      <c r="R26" s="13">
        <v>0.37942799999999999</v>
      </c>
      <c r="S26" s="13">
        <v>0.46379599999999999</v>
      </c>
      <c r="T26" s="13">
        <v>0.45807300000000001</v>
      </c>
      <c r="U26" s="13">
        <v>0.48807</v>
      </c>
      <c r="V26" s="12">
        <v>0.63549999999999995</v>
      </c>
      <c r="W26" s="12">
        <v>0.60650000000000004</v>
      </c>
      <c r="X26" s="12">
        <v>0.59750000000000003</v>
      </c>
      <c r="Y26" s="12">
        <v>0.52939999999999998</v>
      </c>
    </row>
    <row r="27" spans="2:50" x14ac:dyDescent="0.3">
      <c r="B27" s="20">
        <v>20</v>
      </c>
      <c r="C27" s="20" t="s">
        <v>262</v>
      </c>
      <c r="D27" t="s">
        <v>248</v>
      </c>
      <c r="E27" s="20" t="s">
        <v>166</v>
      </c>
      <c r="F27">
        <v>0.9</v>
      </c>
      <c r="G27">
        <v>0.81</v>
      </c>
      <c r="H27">
        <v>0.59</v>
      </c>
      <c r="I27">
        <v>0.72</v>
      </c>
      <c r="J27">
        <v>0.38</v>
      </c>
      <c r="K27" s="13">
        <v>0.46632800000000002</v>
      </c>
      <c r="L27" s="13">
        <v>0.57774199999999998</v>
      </c>
      <c r="M27" s="13">
        <v>0.46672200000000003</v>
      </c>
      <c r="N27" s="13">
        <v>0.449849</v>
      </c>
      <c r="O27" s="13">
        <v>0.59376600000000002</v>
      </c>
      <c r="P27" s="13">
        <v>0.44191399999999997</v>
      </c>
      <c r="Q27" s="13">
        <v>0.72</v>
      </c>
      <c r="R27" s="13">
        <v>0.41660399999999997</v>
      </c>
      <c r="S27" s="13">
        <v>0.50994099999999998</v>
      </c>
      <c r="T27" s="13">
        <v>0.47587499999999999</v>
      </c>
      <c r="U27" s="13">
        <v>0.53842999999999996</v>
      </c>
      <c r="V27" s="13">
        <v>0.69879999999999998</v>
      </c>
      <c r="W27" s="13">
        <v>0.49878699999999998</v>
      </c>
      <c r="X27" s="13">
        <v>0.70730000000000004</v>
      </c>
      <c r="Y27" s="13">
        <v>0.48</v>
      </c>
    </row>
    <row r="28" spans="2:50" x14ac:dyDescent="0.3">
      <c r="B28" s="20">
        <v>29</v>
      </c>
      <c r="C28" s="20" t="s">
        <v>262</v>
      </c>
      <c r="D28" t="s">
        <v>254</v>
      </c>
      <c r="E28" s="20" t="s">
        <v>165</v>
      </c>
      <c r="F28">
        <v>0.75</v>
      </c>
      <c r="G28">
        <v>0.97</v>
      </c>
      <c r="H28">
        <v>0.72</v>
      </c>
      <c r="I28">
        <v>0.61</v>
      </c>
      <c r="J28">
        <v>0.09</v>
      </c>
      <c r="K28" s="13">
        <v>0.50666699999999998</v>
      </c>
      <c r="L28" s="13">
        <v>0.53925000000000001</v>
      </c>
      <c r="M28" s="13">
        <v>0.52369500000000002</v>
      </c>
      <c r="N28" s="13">
        <v>0.55035699999999999</v>
      </c>
      <c r="O28" s="13">
        <v>0.45333699999999999</v>
      </c>
      <c r="P28" s="13">
        <v>0.51558199999999998</v>
      </c>
      <c r="Q28" s="13">
        <v>0.61</v>
      </c>
      <c r="R28" s="13">
        <v>0.51148300000000002</v>
      </c>
      <c r="S28" s="13">
        <v>0.55959999999999999</v>
      </c>
      <c r="T28" s="13">
        <v>0.55633100000000002</v>
      </c>
      <c r="U28" s="13">
        <v>0.47620200000000001</v>
      </c>
      <c r="V28" s="13">
        <v>0.58940000000000003</v>
      </c>
      <c r="W28" s="13">
        <v>0.46689999999999998</v>
      </c>
      <c r="X28" s="13">
        <v>0.69118800000000002</v>
      </c>
      <c r="Y28" s="13">
        <v>0.53108</v>
      </c>
      <c r="AE28" s="28" t="s">
        <v>259</v>
      </c>
      <c r="AF28" s="11" t="s">
        <v>263</v>
      </c>
      <c r="AG28" s="10" t="s">
        <v>264</v>
      </c>
      <c r="AH28" s="27" t="s">
        <v>265</v>
      </c>
      <c r="AI28" s="10" t="s">
        <v>266</v>
      </c>
      <c r="AJ28" s="26" t="s">
        <v>267</v>
      </c>
      <c r="AK28" s="29" t="s">
        <v>268</v>
      </c>
      <c r="AN28" t="s">
        <v>175</v>
      </c>
      <c r="AO28" t="s">
        <v>176</v>
      </c>
      <c r="AP28" t="s">
        <v>177</v>
      </c>
      <c r="AQ28" t="s">
        <v>178</v>
      </c>
      <c r="AR28" t="s">
        <v>179</v>
      </c>
      <c r="AS28" t="s">
        <v>180</v>
      </c>
      <c r="AT28" t="s">
        <v>181</v>
      </c>
      <c r="AU28" t="s">
        <v>182</v>
      </c>
      <c r="AV28" t="s">
        <v>183</v>
      </c>
      <c r="AW28" t="s">
        <v>184</v>
      </c>
      <c r="AX28" t="s">
        <v>185</v>
      </c>
    </row>
    <row r="29" spans="2:50" x14ac:dyDescent="0.3">
      <c r="B29" s="20">
        <v>32</v>
      </c>
      <c r="C29" s="20" t="s">
        <v>262</v>
      </c>
      <c r="D29" t="s">
        <v>244</v>
      </c>
      <c r="E29" s="22" t="s">
        <v>156</v>
      </c>
      <c r="F29">
        <v>0.55000000000000004</v>
      </c>
      <c r="G29">
        <v>0.89</v>
      </c>
      <c r="H29">
        <v>0.44</v>
      </c>
      <c r="I29">
        <v>0.57999999999999996</v>
      </c>
      <c r="J29">
        <v>0.38</v>
      </c>
      <c r="K29" s="13">
        <v>0.33797100000000002</v>
      </c>
      <c r="L29" s="13">
        <v>0.445525</v>
      </c>
      <c r="M29" s="13">
        <v>0.402507</v>
      </c>
      <c r="N29" s="13">
        <v>0.43757800000000002</v>
      </c>
      <c r="O29" s="13">
        <v>0.46009299999999997</v>
      </c>
      <c r="P29" s="13">
        <v>0.41465200000000002</v>
      </c>
      <c r="Q29" s="13">
        <v>0.57999999999999996</v>
      </c>
      <c r="R29" s="13">
        <v>0.39921699999999999</v>
      </c>
      <c r="S29" s="13">
        <v>0.43761499999999998</v>
      </c>
      <c r="T29" s="13">
        <v>0.46111600000000003</v>
      </c>
      <c r="U29" s="13">
        <v>0.41262599999999999</v>
      </c>
      <c r="V29" s="13">
        <v>0.52147699999999997</v>
      </c>
      <c r="W29" s="13">
        <v>0.59430000000000005</v>
      </c>
      <c r="X29" s="13">
        <v>0.51229999999999998</v>
      </c>
      <c r="Y29" s="13">
        <v>0.57289999999999996</v>
      </c>
      <c r="AD29" t="s">
        <v>186</v>
      </c>
      <c r="AE29" s="17">
        <v>0.81499999999999995</v>
      </c>
      <c r="AF29" s="17">
        <v>0.77999999999999992</v>
      </c>
      <c r="AG29" s="17">
        <v>0.74333333333333329</v>
      </c>
      <c r="AH29" s="17">
        <v>0.6914285714285715</v>
      </c>
      <c r="AI29" s="17">
        <v>0.66857142857142848</v>
      </c>
      <c r="AJ29" s="17">
        <v>0.6333333333333333</v>
      </c>
      <c r="AK29" s="17">
        <v>0.60599999666213988</v>
      </c>
      <c r="AN29">
        <v>0.28587761674718204</v>
      </c>
      <c r="AO29">
        <v>0.39098055555555555</v>
      </c>
      <c r="AP29">
        <v>0.32216536571263377</v>
      </c>
      <c r="AQ29">
        <v>0.29740900900900907</v>
      </c>
      <c r="AR29">
        <v>0.48708381614522972</v>
      </c>
      <c r="AS29">
        <v>0.32534795763993951</v>
      </c>
      <c r="AT29">
        <v>0.5066666666666666</v>
      </c>
      <c r="AU29">
        <v>0.32893825301204827</v>
      </c>
      <c r="AV29">
        <v>0.32803760282021155</v>
      </c>
      <c r="AW29">
        <v>0.37383206537052693</v>
      </c>
      <c r="AX29">
        <v>0.3866436957631445</v>
      </c>
    </row>
    <row r="30" spans="2:50" x14ac:dyDescent="0.3">
      <c r="B30" s="20">
        <v>33</v>
      </c>
      <c r="C30" s="20" t="s">
        <v>262</v>
      </c>
      <c r="D30" t="s">
        <v>244</v>
      </c>
      <c r="E30" s="22" t="s">
        <v>156</v>
      </c>
      <c r="F30">
        <v>0.52</v>
      </c>
      <c r="G30">
        <v>0.89</v>
      </c>
      <c r="H30">
        <v>0.63</v>
      </c>
      <c r="I30">
        <v>0.67</v>
      </c>
      <c r="J30">
        <v>0.34</v>
      </c>
      <c r="K30" s="13">
        <v>0.46922700000000001</v>
      </c>
      <c r="L30" s="13">
        <v>0.55246700000000004</v>
      </c>
      <c r="M30" s="13">
        <v>0.52087600000000001</v>
      </c>
      <c r="N30" s="13">
        <v>0.56855100000000003</v>
      </c>
      <c r="O30" s="13">
        <v>0.508517</v>
      </c>
      <c r="P30" s="13">
        <v>0.52057500000000001</v>
      </c>
      <c r="Q30" s="13">
        <v>0.67</v>
      </c>
      <c r="R30" s="13">
        <v>0.484292</v>
      </c>
      <c r="S30" s="13">
        <v>0.56396000000000002</v>
      </c>
      <c r="T30" s="13">
        <v>0.55132700000000001</v>
      </c>
      <c r="U30" s="13">
        <v>0.50320100000000001</v>
      </c>
      <c r="V30" s="13">
        <v>0.57620000000000005</v>
      </c>
      <c r="W30" s="13">
        <v>0.58289586999999998</v>
      </c>
      <c r="X30" s="13">
        <v>0.616587</v>
      </c>
      <c r="Y30" s="13">
        <v>0.52317999999999998</v>
      </c>
      <c r="AD30" t="s">
        <v>187</v>
      </c>
      <c r="AE30" s="17">
        <v>0.75</v>
      </c>
      <c r="AF30" s="17">
        <v>0.75</v>
      </c>
      <c r="AG30" s="17">
        <v>0.58666666666666667</v>
      </c>
      <c r="AH30" s="17">
        <v>0.51142857142857145</v>
      </c>
      <c r="AI30" s="17">
        <v>0.85714285714285698</v>
      </c>
      <c r="AJ30" s="17">
        <v>0.46333333333333337</v>
      </c>
      <c r="AK30" s="17">
        <v>0.40600000023841859</v>
      </c>
      <c r="AN30">
        <v>0.66768115942028983</v>
      </c>
      <c r="AO30">
        <v>0.72766249999999999</v>
      </c>
      <c r="AP30">
        <v>0.6580225498699046</v>
      </c>
      <c r="AQ30">
        <v>0.6388864864864866</v>
      </c>
      <c r="AR30">
        <v>0.6942178447276941</v>
      </c>
      <c r="AS30">
        <v>0.61048789712556728</v>
      </c>
      <c r="AT30">
        <v>0.82000000000000006</v>
      </c>
      <c r="AU30">
        <v>0.54105421686747002</v>
      </c>
      <c r="AV30">
        <v>0.67952408930669816</v>
      </c>
      <c r="AW30">
        <v>0.61726965342349971</v>
      </c>
      <c r="AX30">
        <v>0.6786408882082694</v>
      </c>
    </row>
    <row r="31" spans="2:50" x14ac:dyDescent="0.3">
      <c r="B31" s="21">
        <v>10</v>
      </c>
      <c r="C31" s="21" t="s">
        <v>301</v>
      </c>
      <c r="D31" t="s">
        <v>243</v>
      </c>
      <c r="E31" s="21" t="s">
        <v>159</v>
      </c>
      <c r="F31">
        <v>0.5</v>
      </c>
      <c r="G31">
        <v>0.36</v>
      </c>
      <c r="H31">
        <v>0.19</v>
      </c>
      <c r="I31">
        <v>0.44</v>
      </c>
      <c r="J31">
        <v>0.75</v>
      </c>
      <c r="K31" s="13">
        <v>0.32912999999999998</v>
      </c>
      <c r="L31" s="13">
        <v>0.39300000000000002</v>
      </c>
      <c r="M31" s="13">
        <v>0.34176899999999999</v>
      </c>
      <c r="N31" s="13">
        <v>0.31376199999999999</v>
      </c>
      <c r="O31" s="13">
        <v>0.51561999999999997</v>
      </c>
      <c r="P31" s="13">
        <v>0.35269299999999998</v>
      </c>
      <c r="Q31" s="13">
        <v>0.44</v>
      </c>
      <c r="R31" s="13">
        <v>0.362402</v>
      </c>
      <c r="S31" s="13">
        <v>0.334254</v>
      </c>
      <c r="T31" s="13">
        <v>0.35953499999999999</v>
      </c>
      <c r="U31" s="13">
        <v>0.43157699999999999</v>
      </c>
      <c r="V31" s="13">
        <v>0.46189999999999998</v>
      </c>
      <c r="W31" s="13">
        <v>0.55020000000000002</v>
      </c>
      <c r="X31" s="13">
        <v>0.34665499999999999</v>
      </c>
      <c r="Y31" s="13">
        <v>0.52780000000000005</v>
      </c>
      <c r="AD31" t="s">
        <v>188</v>
      </c>
      <c r="AE31" s="17">
        <v>0.34250000000000003</v>
      </c>
      <c r="AF31" s="17">
        <v>0.88666666666666671</v>
      </c>
      <c r="AG31" s="17">
        <v>0.60333333333333339</v>
      </c>
      <c r="AH31" s="17">
        <v>0.73142857142857143</v>
      </c>
      <c r="AI31" s="17">
        <v>0.54142857142857137</v>
      </c>
      <c r="AJ31" s="17">
        <v>0.34333333333333332</v>
      </c>
      <c r="AK31" s="17">
        <v>0.34399999976158135</v>
      </c>
      <c r="AN31">
        <v>0.51620772946859905</v>
      </c>
      <c r="AO31">
        <v>0.5758833333333333</v>
      </c>
      <c r="AP31">
        <v>0.51681699913269719</v>
      </c>
      <c r="AQ31">
        <v>0.50230810810810811</v>
      </c>
      <c r="AR31">
        <v>0.58727404403244488</v>
      </c>
      <c r="AS31">
        <v>0.49663767019667171</v>
      </c>
      <c r="AT31">
        <v>0.65249999999999997</v>
      </c>
      <c r="AU31">
        <v>0.46883847891566266</v>
      </c>
      <c r="AV31">
        <v>0.53396592244418328</v>
      </c>
      <c r="AW31">
        <v>0.51061284868977175</v>
      </c>
      <c r="AX31">
        <v>0.55408499234303221</v>
      </c>
    </row>
    <row r="32" spans="2:50" x14ac:dyDescent="0.3">
      <c r="B32" s="21">
        <v>12</v>
      </c>
      <c r="C32" s="21" t="s">
        <v>301</v>
      </c>
      <c r="D32" t="s">
        <v>245</v>
      </c>
      <c r="E32" s="23" t="s">
        <v>162</v>
      </c>
      <c r="F32">
        <v>0.7</v>
      </c>
      <c r="G32">
        <v>0.5</v>
      </c>
      <c r="H32">
        <v>0.34</v>
      </c>
      <c r="I32">
        <v>0.61</v>
      </c>
      <c r="J32">
        <v>0.69</v>
      </c>
      <c r="K32" s="13">
        <v>0.38946900000000001</v>
      </c>
      <c r="L32" s="13">
        <v>0.49865799999999999</v>
      </c>
      <c r="M32" s="13">
        <v>0.39232400000000001</v>
      </c>
      <c r="N32" s="13">
        <v>0.35872399999999999</v>
      </c>
      <c r="O32" s="13">
        <v>0.60216700000000001</v>
      </c>
      <c r="P32" s="13">
        <v>0.381687</v>
      </c>
      <c r="Q32" s="13">
        <v>0.61</v>
      </c>
      <c r="R32" s="13">
        <v>0.36512800000000001</v>
      </c>
      <c r="S32" s="13">
        <v>0.410611</v>
      </c>
      <c r="T32" s="13">
        <v>0.39555400000000002</v>
      </c>
      <c r="U32" s="13">
        <v>0.50979300000000005</v>
      </c>
      <c r="V32" s="12">
        <v>0.60368999999999995</v>
      </c>
      <c r="W32" s="12">
        <v>0.54369999999999996</v>
      </c>
      <c r="X32" s="12">
        <v>0.51519999999999999</v>
      </c>
      <c r="Y32" s="12">
        <v>0.48459999999999998</v>
      </c>
      <c r="AD32" t="s">
        <v>189</v>
      </c>
      <c r="AE32" s="17">
        <v>0.52499999999999991</v>
      </c>
      <c r="AF32" s="17">
        <v>0.77666666666666673</v>
      </c>
      <c r="AG32" s="17">
        <v>0.65833333333333333</v>
      </c>
      <c r="AH32" s="17">
        <v>0.72285714285714298</v>
      </c>
      <c r="AI32" s="17">
        <v>0.65714285714285725</v>
      </c>
      <c r="AJ32" s="17">
        <v>0.53666666666666674</v>
      </c>
      <c r="AK32" s="17">
        <v>0.77399999952316267</v>
      </c>
      <c r="AN32">
        <v>0.64442028985507249</v>
      </c>
      <c r="AO32">
        <v>0.72594999999999998</v>
      </c>
      <c r="AP32">
        <v>0.61511274934952298</v>
      </c>
      <c r="AQ32">
        <v>0.62007027027027029</v>
      </c>
      <c r="AR32">
        <v>0.68466396292004628</v>
      </c>
      <c r="AS32">
        <v>0.5799394856278367</v>
      </c>
      <c r="AT32">
        <v>0.83499999999999996</v>
      </c>
      <c r="AU32">
        <v>0.52926204819277123</v>
      </c>
      <c r="AV32">
        <v>0.67757344300822575</v>
      </c>
      <c r="AW32">
        <v>0.56979712595097198</v>
      </c>
      <c r="AX32">
        <v>0.68843032159264927</v>
      </c>
    </row>
    <row r="33" spans="2:50" x14ac:dyDescent="0.3">
      <c r="B33" s="21">
        <v>17</v>
      </c>
      <c r="C33" s="21" t="s">
        <v>301</v>
      </c>
      <c r="D33" t="s">
        <v>245</v>
      </c>
      <c r="E33" s="23" t="s">
        <v>162</v>
      </c>
      <c r="F33">
        <v>0.7</v>
      </c>
      <c r="G33">
        <v>0.53</v>
      </c>
      <c r="H33">
        <v>0.5</v>
      </c>
      <c r="I33">
        <v>0.56000000000000005</v>
      </c>
      <c r="J33">
        <v>0.66</v>
      </c>
      <c r="K33" s="13">
        <v>0.49072500000000002</v>
      </c>
      <c r="L33" s="13">
        <v>0.52307499999999996</v>
      </c>
      <c r="M33" s="13">
        <v>0.49254100000000001</v>
      </c>
      <c r="N33" s="13">
        <v>0.46298400000000001</v>
      </c>
      <c r="O33" s="13">
        <v>0.56271099999999996</v>
      </c>
      <c r="P33" s="13">
        <v>0.4773</v>
      </c>
      <c r="Q33" s="13">
        <v>0.56000000000000005</v>
      </c>
      <c r="R33" s="13">
        <v>0.45975899999999997</v>
      </c>
      <c r="S33" s="13">
        <v>0.48278500000000002</v>
      </c>
      <c r="T33" s="13">
        <v>0.48878300000000002</v>
      </c>
      <c r="U33" s="13">
        <v>0.51941000000000004</v>
      </c>
      <c r="V33" s="12">
        <v>0.60245000000000004</v>
      </c>
      <c r="W33" s="12">
        <v>0.54289584999999996</v>
      </c>
      <c r="X33" s="12">
        <v>0.56787770000000004</v>
      </c>
      <c r="Y33" s="12">
        <v>0.51256566999999997</v>
      </c>
      <c r="AD33" t="s">
        <v>190</v>
      </c>
      <c r="AE33" s="17">
        <v>0.59499999999999997</v>
      </c>
      <c r="AF33" s="17">
        <v>0.63666666666666671</v>
      </c>
      <c r="AG33" s="17">
        <v>0.59500000000000008</v>
      </c>
      <c r="AH33" s="17">
        <v>0.39000000000000007</v>
      </c>
      <c r="AI33" s="17">
        <v>0.3671428571428571</v>
      </c>
      <c r="AJ33" s="17">
        <v>0.70000000000000007</v>
      </c>
      <c r="AK33" s="17">
        <v>0.49599999976158138</v>
      </c>
      <c r="AN33">
        <v>0.3908792270531401</v>
      </c>
      <c r="AO33">
        <v>0.50826166666666672</v>
      </c>
      <c r="AP33">
        <v>0.43897137901127492</v>
      </c>
      <c r="AQ33">
        <v>0.46417297297297294</v>
      </c>
      <c r="AR33">
        <v>0.52348783314020864</v>
      </c>
      <c r="AS33">
        <v>0.43914220877458393</v>
      </c>
      <c r="AT33">
        <v>0.65400000000000003</v>
      </c>
      <c r="AU33">
        <v>0.41101957831325303</v>
      </c>
      <c r="AV33">
        <v>0.48125734430082256</v>
      </c>
      <c r="AW33">
        <v>0.47635672020287401</v>
      </c>
      <c r="AX33">
        <v>0.47416998468606431</v>
      </c>
    </row>
    <row r="34" spans="2:50" x14ac:dyDescent="0.3">
      <c r="B34" s="20">
        <v>16</v>
      </c>
      <c r="C34" s="20" t="s">
        <v>260</v>
      </c>
      <c r="D34" t="s">
        <v>246</v>
      </c>
      <c r="E34" s="22" t="s">
        <v>152</v>
      </c>
      <c r="F34">
        <v>0.5</v>
      </c>
      <c r="G34">
        <v>0.56000000000000005</v>
      </c>
      <c r="H34">
        <v>0.31</v>
      </c>
      <c r="I34">
        <v>0.72</v>
      </c>
      <c r="J34">
        <v>0.47</v>
      </c>
      <c r="K34" s="13">
        <v>0.35019299999999998</v>
      </c>
      <c r="L34" s="13">
        <v>0.52993299999999999</v>
      </c>
      <c r="M34" s="13">
        <v>0.35772799999999999</v>
      </c>
      <c r="N34" s="13">
        <v>0.37080000000000002</v>
      </c>
      <c r="O34" s="13">
        <v>0.61846999999999996</v>
      </c>
      <c r="P34" s="13">
        <v>0.35959200000000002</v>
      </c>
      <c r="Q34" s="13">
        <v>0.72</v>
      </c>
      <c r="R34" s="13">
        <v>0.33944999999999997</v>
      </c>
      <c r="S34" s="13">
        <v>0.43958900000000001</v>
      </c>
      <c r="T34" s="13">
        <v>0.36487700000000001</v>
      </c>
      <c r="U34" s="13">
        <v>0.53626300000000005</v>
      </c>
      <c r="V34" s="12">
        <v>0.56176578998565596</v>
      </c>
      <c r="W34" s="12">
        <v>0.51100000000000001</v>
      </c>
      <c r="X34" s="12">
        <v>0.49014999999999997</v>
      </c>
      <c r="Y34" s="12">
        <v>0.41176000000000001</v>
      </c>
      <c r="AD34" t="s">
        <v>175</v>
      </c>
      <c r="AE34" s="17">
        <v>0.31390096618357488</v>
      </c>
      <c r="AF34" s="17">
        <v>0.68982286634460555</v>
      </c>
      <c r="AG34" s="17">
        <v>0.54458937198067636</v>
      </c>
      <c r="AH34" s="17">
        <v>0.65634230503795732</v>
      </c>
      <c r="AI34" s="17">
        <v>0.41819875776397519</v>
      </c>
      <c r="AJ34" s="17">
        <v>0.40310789049919482</v>
      </c>
      <c r="AK34" s="17">
        <v>0.42129468575191953</v>
      </c>
      <c r="AN34">
        <v>0.44009661835748798</v>
      </c>
      <c r="AO34">
        <v>0.51086666666666669</v>
      </c>
      <c r="AP34">
        <v>0.44243278404163056</v>
      </c>
      <c r="AQ34">
        <v>0.41085405405405412</v>
      </c>
      <c r="AR34">
        <v>0.58243916570104293</v>
      </c>
      <c r="AS34">
        <v>0.42949319213313158</v>
      </c>
      <c r="AT34">
        <v>0.58499999999999996</v>
      </c>
      <c r="AU34">
        <v>0.41244352409638563</v>
      </c>
      <c r="AV34">
        <v>0.44669800235017632</v>
      </c>
      <c r="AW34">
        <v>0.44216821639898563</v>
      </c>
      <c r="AX34">
        <v>0.51460183767228174</v>
      </c>
    </row>
    <row r="35" spans="2:50" x14ac:dyDescent="0.3">
      <c r="B35" s="20">
        <v>18</v>
      </c>
      <c r="C35" s="20" t="s">
        <v>260</v>
      </c>
      <c r="D35" s="1" t="s">
        <v>247</v>
      </c>
      <c r="E35" s="20" t="s">
        <v>160</v>
      </c>
      <c r="F35">
        <v>0.75</v>
      </c>
      <c r="G35">
        <v>0.42</v>
      </c>
      <c r="H35">
        <v>0.22</v>
      </c>
      <c r="I35">
        <v>0.83</v>
      </c>
      <c r="J35">
        <v>0.41</v>
      </c>
      <c r="K35" s="13">
        <v>0.33130399999999999</v>
      </c>
      <c r="L35" s="13">
        <v>0.57817499999999999</v>
      </c>
      <c r="M35" s="13">
        <v>0.27580199999999999</v>
      </c>
      <c r="N35" s="13">
        <v>0.24313499999999999</v>
      </c>
      <c r="O35" s="13">
        <v>0.73208600000000001</v>
      </c>
      <c r="P35" s="13">
        <v>0.25934200000000002</v>
      </c>
      <c r="Q35" s="13">
        <v>0.83</v>
      </c>
      <c r="R35" s="13">
        <v>0.25246200000000002</v>
      </c>
      <c r="S35" s="13">
        <v>0.39578099999999999</v>
      </c>
      <c r="T35" s="13">
        <v>0.25300899999999998</v>
      </c>
      <c r="U35" s="13">
        <v>0.60319299999999998</v>
      </c>
      <c r="V35" s="13">
        <v>0.65359999999999996</v>
      </c>
      <c r="W35" s="13">
        <v>0.38469999999999999</v>
      </c>
      <c r="X35" s="13">
        <v>0.54765699999999995</v>
      </c>
      <c r="Y35" s="13">
        <v>0.30099999999999999</v>
      </c>
      <c r="AD35" t="s">
        <v>176</v>
      </c>
      <c r="AE35" s="17">
        <v>0.41245416666666657</v>
      </c>
      <c r="AF35" s="17">
        <v>0.71582777777777773</v>
      </c>
      <c r="AG35" s="17">
        <v>0.59428750000000008</v>
      </c>
      <c r="AH35" s="17">
        <v>0.68220476190476209</v>
      </c>
      <c r="AI35" s="17">
        <v>0.52261428571428581</v>
      </c>
      <c r="AJ35" s="17">
        <v>0.47157777777777782</v>
      </c>
      <c r="AK35" s="17">
        <v>0.59578333298106967</v>
      </c>
      <c r="AN35">
        <v>0.35838164251207738</v>
      </c>
      <c r="AO35">
        <v>0.5288708333333334</v>
      </c>
      <c r="AP35">
        <v>0.34924111014744147</v>
      </c>
      <c r="AQ35">
        <v>0.34825405405405407</v>
      </c>
      <c r="AR35">
        <v>0.62651796060254905</v>
      </c>
      <c r="AS35">
        <v>0.34780257186081698</v>
      </c>
      <c r="AT35">
        <v>0.70499999999999996</v>
      </c>
      <c r="AU35">
        <v>0.33589608433734947</v>
      </c>
      <c r="AV35">
        <v>0.4276615746180964</v>
      </c>
      <c r="AW35">
        <v>0.34872781065088759</v>
      </c>
      <c r="AX35">
        <v>0.54222434915773354</v>
      </c>
    </row>
    <row r="36" spans="2:50" x14ac:dyDescent="0.3">
      <c r="B36" s="20">
        <v>21</v>
      </c>
      <c r="C36" s="20" t="s">
        <v>260</v>
      </c>
      <c r="D36" t="s">
        <v>249</v>
      </c>
      <c r="E36" s="20" t="s">
        <v>149</v>
      </c>
      <c r="F36" s="1">
        <v>0.6</v>
      </c>
      <c r="G36" s="1">
        <v>0.33</v>
      </c>
      <c r="H36" s="1">
        <v>0.44</v>
      </c>
      <c r="I36" s="1">
        <v>0.94</v>
      </c>
      <c r="J36" s="1">
        <v>0.66</v>
      </c>
      <c r="K36" s="13">
        <v>0.51111099999999998</v>
      </c>
      <c r="L36" s="13">
        <v>0.72149200000000002</v>
      </c>
      <c r="M36" s="13">
        <v>0.46568999999999999</v>
      </c>
      <c r="N36" s="13">
        <v>0.44804300000000002</v>
      </c>
      <c r="O36" s="13">
        <v>0.82702200000000003</v>
      </c>
      <c r="P36" s="13">
        <v>0.43316900000000003</v>
      </c>
      <c r="Q36" s="13">
        <v>0.94</v>
      </c>
      <c r="R36" s="13">
        <v>0.37298199999999998</v>
      </c>
      <c r="S36" s="13">
        <v>0.56847199999999998</v>
      </c>
      <c r="T36" s="13">
        <v>0.40063399999999999</v>
      </c>
      <c r="U36" s="13">
        <v>0.735904</v>
      </c>
      <c r="V36" s="13">
        <v>0.73149500000000001</v>
      </c>
      <c r="W36" s="13">
        <v>0.48209999999999997</v>
      </c>
      <c r="X36" s="13">
        <v>0.64239999999999997</v>
      </c>
      <c r="Y36" s="13">
        <v>0.26629000000000003</v>
      </c>
      <c r="AD36" t="s">
        <v>177</v>
      </c>
      <c r="AE36" s="17">
        <v>0.35212272333044237</v>
      </c>
      <c r="AF36" s="17">
        <v>0.70380167678519812</v>
      </c>
      <c r="AG36" s="17">
        <v>0.53868025440878875</v>
      </c>
      <c r="AH36" s="17">
        <v>0.60860488167513305</v>
      </c>
      <c r="AI36" s="17">
        <v>0.45503902862098872</v>
      </c>
      <c r="AJ36" s="17">
        <v>0.40887828852269442</v>
      </c>
      <c r="AK36" s="17">
        <v>0.38429314845805568</v>
      </c>
      <c r="AO36" s="13"/>
      <c r="AP36" s="13"/>
      <c r="AQ36" s="13"/>
      <c r="AR36" s="13"/>
      <c r="AS36" s="13"/>
      <c r="AT36" s="13"/>
      <c r="AU36" s="13"/>
    </row>
    <row r="37" spans="2:50" x14ac:dyDescent="0.3">
      <c r="B37" s="20">
        <v>24</v>
      </c>
      <c r="C37" s="20" t="s">
        <v>260</v>
      </c>
      <c r="D37" t="s">
        <v>250</v>
      </c>
      <c r="E37" s="20" t="s">
        <v>167</v>
      </c>
      <c r="F37" s="1">
        <v>0.57999998331069902</v>
      </c>
      <c r="G37">
        <v>0.28000000119209301</v>
      </c>
      <c r="H37">
        <v>0.46999999880790699</v>
      </c>
      <c r="I37">
        <v>0.68999999761581399</v>
      </c>
      <c r="J37">
        <v>0.46999999880790699</v>
      </c>
      <c r="K37" s="14">
        <f>((0.715*H37-0.32*G37)+0.32)/(0.715+0.32)</f>
        <v>0.54729468479824517</v>
      </c>
      <c r="L37" s="14">
        <f>((0.404*H37+0.573*I37-0.223*G37)+0.223)/(0.977+0.223)</f>
        <v>0.6215083315720159</v>
      </c>
      <c r="M37" s="14">
        <f>((0.751*H37-0.05*I37+0.129*J37-0.115*F37-0.108*G37)+0.273)/(0.88+0.273)</f>
        <v>0.48149176137093752</v>
      </c>
      <c r="N37" s="14">
        <f>((0.617*H37+0.076*J37-0.232*F37)+0.232)/(0.693+0.232)</f>
        <v>0.45745946275221344</v>
      </c>
      <c r="O37" s="14">
        <f>((0.525*I37+0.078*J37+0.078*F37-0.182*G37)+0.182)/(0.681+0.182)</f>
        <v>0.66650057605630686</v>
      </c>
      <c r="P37" s="14">
        <f>((0.79*H37-0.123*I37+0.128*J37-0.204*F37-0.077*G37)+0.404)/(0.918+0.404)</f>
        <v>0.46195915469874416</v>
      </c>
      <c r="Q37" s="14">
        <f>((0.625*I37)+0)/0.625</f>
        <v>0.68999999761581399</v>
      </c>
      <c r="R37" s="14">
        <f>((0.717*H37-0.309*I37-0.152*F37-0.15*G37)+0.611)/(0.717+0.611)</f>
        <v>0.45528614626501701</v>
      </c>
      <c r="S37" s="14">
        <f>((0.459*H37+0.187*I37-0.116*F37-0.089*G37)+0.205)/(0.646+0.205)</f>
        <v>0.53767332648278388</v>
      </c>
      <c r="T37" s="14">
        <f>((0.649*H37-0.168*I37+0.144*J37-0.143*F37+0.079*G37)+0.311)/(0.872+0.311)</f>
        <v>0.42854607095178265</v>
      </c>
      <c r="U37" s="14">
        <f>((0.336*H37+0.605*I37-0.365*G37)+0.365)/(0.941+0.365)</f>
        <v>0.64178407176256513</v>
      </c>
      <c r="V37" s="13">
        <v>0.59450000000000003</v>
      </c>
      <c r="W37" s="13">
        <v>0.31185000000000002</v>
      </c>
      <c r="X37" s="13">
        <v>0.59397</v>
      </c>
      <c r="Y37" s="13">
        <v>0.26140000000000002</v>
      </c>
      <c r="AD37" t="s">
        <v>178</v>
      </c>
      <c r="AE37" s="17">
        <v>0.32374324324324327</v>
      </c>
      <c r="AF37" s="17">
        <v>0.698918918918919</v>
      </c>
      <c r="AG37" s="17">
        <v>0.51570090090090093</v>
      </c>
      <c r="AH37" s="17">
        <v>0.59731891891891897</v>
      </c>
      <c r="AI37" s="17">
        <v>0.47443861003861004</v>
      </c>
      <c r="AJ37" s="17">
        <v>0.3784900900900901</v>
      </c>
      <c r="AK37" s="17">
        <v>0.36902918984773997</v>
      </c>
      <c r="AO37" s="13"/>
      <c r="AP37" s="13"/>
      <c r="AQ37" s="13"/>
      <c r="AR37" s="13"/>
      <c r="AS37" s="13"/>
      <c r="AT37" s="13"/>
      <c r="AU37" s="13"/>
    </row>
    <row r="38" spans="2:50" x14ac:dyDescent="0.3">
      <c r="B38" s="20">
        <v>30</v>
      </c>
      <c r="C38" s="20" t="s">
        <v>260</v>
      </c>
      <c r="D38" t="s">
        <v>246</v>
      </c>
      <c r="E38" s="22" t="s">
        <v>152</v>
      </c>
      <c r="F38">
        <v>0.6</v>
      </c>
      <c r="G38">
        <v>0.44</v>
      </c>
      <c r="H38">
        <v>0.28000000000000003</v>
      </c>
      <c r="I38">
        <v>0.69</v>
      </c>
      <c r="J38">
        <v>0.47</v>
      </c>
      <c r="K38" s="13">
        <v>0.36657000000000001</v>
      </c>
      <c r="L38" s="13">
        <v>0.52780800000000005</v>
      </c>
      <c r="M38" s="13">
        <v>0.34075499999999997</v>
      </c>
      <c r="N38" s="13">
        <v>0.325708</v>
      </c>
      <c r="O38" s="13">
        <v>0.63456500000000005</v>
      </c>
      <c r="P38" s="13">
        <v>0.33601399999999998</v>
      </c>
      <c r="Q38" s="13">
        <v>0.69</v>
      </c>
      <c r="R38" s="13">
        <v>0.33234200000000003</v>
      </c>
      <c r="S38" s="13">
        <v>0.41573399999999999</v>
      </c>
      <c r="T38" s="13">
        <v>0.33257799999999998</v>
      </c>
      <c r="U38" s="13">
        <v>0.54818500000000003</v>
      </c>
      <c r="V38" s="12">
        <v>0.57075670000000001</v>
      </c>
      <c r="W38" s="12">
        <v>0.44535999999999998</v>
      </c>
      <c r="X38" s="12">
        <v>0.49148999999999998</v>
      </c>
      <c r="Y38" s="12">
        <v>0.38479999999999998</v>
      </c>
      <c r="AD38" t="s">
        <v>179</v>
      </c>
      <c r="AE38" s="17">
        <v>0.49954229432213204</v>
      </c>
      <c r="AF38" s="17">
        <v>0.65324449594438005</v>
      </c>
      <c r="AG38" s="17">
        <v>0.6086230204712243</v>
      </c>
      <c r="AH38" s="17">
        <v>0.64052309220327774</v>
      </c>
      <c r="AI38" s="17">
        <v>0.52350604204601903</v>
      </c>
      <c r="AJ38" s="17">
        <v>0.56016608729239092</v>
      </c>
      <c r="AK38" s="17">
        <v>0.69572885217533997</v>
      </c>
      <c r="AO38" s="13"/>
      <c r="AP38" s="13"/>
      <c r="AQ38" s="13"/>
      <c r="AR38" s="13"/>
      <c r="AS38" s="13"/>
      <c r="AT38" s="13"/>
      <c r="AU38" s="13"/>
    </row>
    <row r="39" spans="2:50" x14ac:dyDescent="0.3">
      <c r="K39" s="6" t="s">
        <v>175</v>
      </c>
      <c r="L39" s="6" t="s">
        <v>176</v>
      </c>
      <c r="M39" s="6" t="s">
        <v>177</v>
      </c>
      <c r="N39" s="6" t="s">
        <v>178</v>
      </c>
      <c r="O39" s="6" t="s">
        <v>179</v>
      </c>
      <c r="P39" s="6" t="s">
        <v>180</v>
      </c>
      <c r="Q39" s="6" t="s">
        <v>181</v>
      </c>
      <c r="R39" s="6" t="s">
        <v>182</v>
      </c>
      <c r="S39" s="6" t="s">
        <v>183</v>
      </c>
      <c r="T39" s="6" t="s">
        <v>184</v>
      </c>
      <c r="U39" s="6" t="s">
        <v>185</v>
      </c>
      <c r="AD39" t="s">
        <v>180</v>
      </c>
      <c r="AE39" s="17">
        <v>0.34958396369137673</v>
      </c>
      <c r="AF39" s="17">
        <v>0.66078668683812403</v>
      </c>
      <c r="AG39" s="17">
        <v>0.51361951588502275</v>
      </c>
      <c r="AH39" s="17">
        <v>0.57670628917224986</v>
      </c>
      <c r="AI39" s="17">
        <v>0.45045818024637996</v>
      </c>
      <c r="AJ39" s="17">
        <v>0.40389309127584466</v>
      </c>
      <c r="AK39" s="17">
        <v>0.37001512897303174</v>
      </c>
      <c r="AN39" t="s">
        <v>175</v>
      </c>
      <c r="AO39" s="13">
        <v>0.28587761674718204</v>
      </c>
      <c r="AP39" s="13">
        <v>0.66768115942028983</v>
      </c>
      <c r="AQ39" s="13">
        <v>0.51620772946859905</v>
      </c>
      <c r="AR39" s="13">
        <v>0.64442028985507249</v>
      </c>
      <c r="AS39" s="13">
        <v>0.3908792270531401</v>
      </c>
      <c r="AT39" s="13">
        <v>0.44009661835748798</v>
      </c>
      <c r="AU39" s="13">
        <v>0.35838164251207738</v>
      </c>
    </row>
    <row r="40" spans="2:50" x14ac:dyDescent="0.3">
      <c r="AD40" t="s">
        <v>181</v>
      </c>
      <c r="AE40" s="17">
        <v>0.52499999999999991</v>
      </c>
      <c r="AF40" s="17">
        <v>0.77666666666666673</v>
      </c>
      <c r="AG40" s="17">
        <v>0.65833333333333333</v>
      </c>
      <c r="AH40" s="17">
        <v>0.72285714285714298</v>
      </c>
      <c r="AI40" s="17">
        <v>0.65714285714285725</v>
      </c>
      <c r="AJ40" s="17">
        <v>0.53666666666666674</v>
      </c>
      <c r="AK40" s="17">
        <v>0.77399999952316267</v>
      </c>
      <c r="AN40" t="s">
        <v>176</v>
      </c>
      <c r="AO40" s="13">
        <v>0.39098055555555555</v>
      </c>
      <c r="AP40" s="13">
        <v>0.72766249999999999</v>
      </c>
      <c r="AQ40" s="13">
        <v>0.5758833333333333</v>
      </c>
      <c r="AR40" s="13">
        <v>0.72594999999999998</v>
      </c>
      <c r="AS40" s="13">
        <v>0.50826166666666672</v>
      </c>
      <c r="AT40" s="13">
        <v>0.51086666666666669</v>
      </c>
      <c r="AU40" s="13">
        <v>0.5288708333333334</v>
      </c>
    </row>
    <row r="41" spans="2:50" x14ac:dyDescent="0.3">
      <c r="AD41" t="s">
        <v>182</v>
      </c>
      <c r="AE41" s="17">
        <v>0.34485504518072296</v>
      </c>
      <c r="AF41" s="17">
        <v>0.58410391566265063</v>
      </c>
      <c r="AG41" s="17">
        <v>0.48130898594377519</v>
      </c>
      <c r="AH41" s="17">
        <v>0.54989457831325306</v>
      </c>
      <c r="AI41" s="17">
        <v>0.42616932013769371</v>
      </c>
      <c r="AJ41" s="17">
        <v>0.39576305220883529</v>
      </c>
      <c r="AK41" s="17">
        <v>0.35050451840962993</v>
      </c>
      <c r="AN41" t="s">
        <v>177</v>
      </c>
      <c r="AO41" s="13">
        <v>0.32216536571263377</v>
      </c>
      <c r="AP41" s="13">
        <v>0.6580225498699046</v>
      </c>
      <c r="AQ41" s="13">
        <v>0.51681699913269719</v>
      </c>
      <c r="AR41" s="13">
        <v>0.61511274934952298</v>
      </c>
      <c r="AS41" s="13">
        <v>0.43897137901127492</v>
      </c>
      <c r="AT41" s="13">
        <v>0.44243278404163056</v>
      </c>
      <c r="AU41" s="13">
        <v>0.34924111014744147</v>
      </c>
    </row>
    <row r="42" spans="2:50" ht="15.6" x14ac:dyDescent="0.3">
      <c r="R42" s="40" t="s">
        <v>339</v>
      </c>
      <c r="AD42" t="s">
        <v>183</v>
      </c>
      <c r="AE42" s="17">
        <v>0.35146004700352523</v>
      </c>
      <c r="AF42" s="17">
        <v>0.70503721112416784</v>
      </c>
      <c r="AG42" s="17">
        <v>0.54829416372894635</v>
      </c>
      <c r="AH42" s="17">
        <v>0.64650663085445703</v>
      </c>
      <c r="AI42" s="17">
        <v>0.49654691959039787</v>
      </c>
      <c r="AJ42" s="17">
        <v>0.40921660791226006</v>
      </c>
      <c r="AK42" s="17">
        <v>0.47145005895108083</v>
      </c>
      <c r="AN42" t="s">
        <v>178</v>
      </c>
      <c r="AO42" s="13">
        <v>0.29740900900900907</v>
      </c>
      <c r="AP42" s="13">
        <v>0.6388864864864866</v>
      </c>
      <c r="AQ42" s="13">
        <v>0.50230810810810811</v>
      </c>
      <c r="AR42" s="13">
        <v>0.62007027027027029</v>
      </c>
      <c r="AS42" s="13">
        <v>0.46417297297297294</v>
      </c>
      <c r="AT42" s="13">
        <v>0.41085405405405412</v>
      </c>
      <c r="AU42" s="13">
        <v>0.34825405405405407</v>
      </c>
    </row>
    <row r="43" spans="2:50" x14ac:dyDescent="0.3">
      <c r="AD43" t="s">
        <v>184</v>
      </c>
      <c r="AE43" s="17">
        <v>0.40022612003381236</v>
      </c>
      <c r="AF43" s="17">
        <v>0.67232178078331928</v>
      </c>
      <c r="AG43" s="17">
        <v>0.52214144829529441</v>
      </c>
      <c r="AH43" s="17">
        <v>0.55954836372418781</v>
      </c>
      <c r="AI43" s="17">
        <v>0.48771283661393539</v>
      </c>
      <c r="AJ43" s="17">
        <v>0.41462383770076078</v>
      </c>
      <c r="AK43" s="17">
        <v>0.3559289944101367</v>
      </c>
      <c r="AN43" t="s">
        <v>179</v>
      </c>
      <c r="AO43" s="13">
        <v>0.48708381614522972</v>
      </c>
      <c r="AP43" s="13">
        <v>0.6942178447276941</v>
      </c>
      <c r="AQ43" s="13">
        <v>0.58727404403244488</v>
      </c>
      <c r="AR43" s="13">
        <v>0.68466396292004628</v>
      </c>
      <c r="AS43" s="13">
        <v>0.52348783314020864</v>
      </c>
      <c r="AT43" s="13">
        <v>0.58243916570104293</v>
      </c>
      <c r="AU43" s="13">
        <v>0.62651796060254905</v>
      </c>
    </row>
    <row r="44" spans="2:50" x14ac:dyDescent="0.3">
      <c r="AD44" t="s">
        <v>185</v>
      </c>
      <c r="AE44" s="17">
        <v>0.40119065849923424</v>
      </c>
      <c r="AF44" s="17">
        <v>0.65777437468095978</v>
      </c>
      <c r="AG44" s="17">
        <v>0.57571082184788158</v>
      </c>
      <c r="AH44" s="17">
        <v>0.6595843360315029</v>
      </c>
      <c r="AI44" s="17">
        <v>0.48364034128199523</v>
      </c>
      <c r="AJ44" s="17">
        <v>0.48692700357325169</v>
      </c>
      <c r="AK44" s="17">
        <v>0.613065849574565</v>
      </c>
      <c r="AN44" t="s">
        <v>180</v>
      </c>
      <c r="AO44" s="13">
        <v>0.32534795763993951</v>
      </c>
      <c r="AP44" s="13">
        <v>0.61048789712556728</v>
      </c>
      <c r="AQ44" s="13">
        <v>0.49663767019667171</v>
      </c>
      <c r="AR44" s="13">
        <v>0.5799394856278367</v>
      </c>
      <c r="AS44" s="13">
        <v>0.43914220877458393</v>
      </c>
      <c r="AT44" s="13">
        <v>0.42949319213313158</v>
      </c>
      <c r="AU44" s="13">
        <v>0.34780257186081698</v>
      </c>
    </row>
    <row r="45" spans="2:50" x14ac:dyDescent="0.3">
      <c r="AD45" t="s">
        <v>310</v>
      </c>
      <c r="AE45" s="13">
        <v>0.58414414414414406</v>
      </c>
      <c r="AF45" s="13">
        <v>0.77442042042042036</v>
      </c>
      <c r="AG45" s="13">
        <v>0.66334834834834833</v>
      </c>
      <c r="AH45" s="13">
        <v>0.66782496782496781</v>
      </c>
      <c r="AI45" s="13">
        <v>0.60045817245817246</v>
      </c>
      <c r="AJ45" s="13">
        <v>0.55603003003003004</v>
      </c>
      <c r="AK45" s="13">
        <v>0.62249729612883131</v>
      </c>
      <c r="AN45" t="s">
        <v>181</v>
      </c>
      <c r="AO45" s="13">
        <v>0.5066666666666666</v>
      </c>
      <c r="AP45" s="13">
        <v>0.82000000000000006</v>
      </c>
      <c r="AQ45" s="13">
        <v>0.65249999999999997</v>
      </c>
      <c r="AR45" s="13">
        <v>0.83499999999999996</v>
      </c>
      <c r="AS45" s="13">
        <v>0.65400000000000003</v>
      </c>
      <c r="AT45" s="13">
        <v>0.58499999999999996</v>
      </c>
      <c r="AU45" s="13">
        <v>0.70499999999999996</v>
      </c>
    </row>
    <row r="46" spans="2:50" x14ac:dyDescent="0.3">
      <c r="AD46" t="s">
        <v>311</v>
      </c>
      <c r="AE46" s="13">
        <v>0.58138373751783168</v>
      </c>
      <c r="AF46" s="13">
        <v>0.60536852116024731</v>
      </c>
      <c r="AG46" s="13">
        <v>0.52992867332382321</v>
      </c>
      <c r="AH46" s="13">
        <v>0.42311391889137973</v>
      </c>
      <c r="AI46" s="13">
        <v>0.55424495618504177</v>
      </c>
      <c r="AJ46" s="13">
        <v>0.545615786970994</v>
      </c>
      <c r="AK46" s="13">
        <v>0.44181169817791177</v>
      </c>
      <c r="AN46" t="s">
        <v>182</v>
      </c>
      <c r="AO46" s="13">
        <v>0.32893825301204827</v>
      </c>
      <c r="AP46" s="13">
        <v>0.54105421686747002</v>
      </c>
      <c r="AQ46" s="13">
        <v>0.46883847891566266</v>
      </c>
      <c r="AR46" s="13">
        <v>0.52926204819277123</v>
      </c>
      <c r="AS46" s="13">
        <v>0.41101957831325303</v>
      </c>
      <c r="AT46" s="13">
        <v>0.41244352409638563</v>
      </c>
      <c r="AU46" s="13">
        <v>0.33589608433734947</v>
      </c>
    </row>
    <row r="47" spans="2:50" x14ac:dyDescent="0.3">
      <c r="AD47" t="s">
        <v>312</v>
      </c>
      <c r="AE47" s="13">
        <v>0.51621392190152804</v>
      </c>
      <c r="AF47" s="13">
        <v>0.82490662139219029</v>
      </c>
      <c r="AG47" s="13">
        <v>0.65510752688172047</v>
      </c>
      <c r="AH47" s="13">
        <v>0.71897647344166882</v>
      </c>
      <c r="AI47" s="13">
        <v>0.6099975745816153</v>
      </c>
      <c r="AJ47" s="13">
        <v>0.47659875495189591</v>
      </c>
      <c r="AK47" s="13">
        <v>0.54806451506525622</v>
      </c>
      <c r="AN47" t="s">
        <v>183</v>
      </c>
      <c r="AO47" s="13">
        <v>0.32803760282021155</v>
      </c>
      <c r="AP47" s="13">
        <v>0.67952408930669816</v>
      </c>
      <c r="AQ47" s="13">
        <v>0.53396592244418328</v>
      </c>
      <c r="AR47" s="13">
        <v>0.67757344300822575</v>
      </c>
      <c r="AS47" s="13">
        <v>0.48125734430082256</v>
      </c>
      <c r="AT47" s="13">
        <v>0.44669800235017632</v>
      </c>
      <c r="AU47" s="13">
        <v>0.4276615746180964</v>
      </c>
    </row>
    <row r="48" spans="2:50" x14ac:dyDescent="0.3">
      <c r="AD48" t="s">
        <v>313</v>
      </c>
      <c r="AE48" s="13">
        <v>0.59174652241112835</v>
      </c>
      <c r="AF48" s="13">
        <v>0.4818083462132921</v>
      </c>
      <c r="AG48" s="13">
        <v>0.47351365275631124</v>
      </c>
      <c r="AH48" s="13">
        <v>0.37862442040185462</v>
      </c>
      <c r="AI48" s="13">
        <v>0.52314197394568329</v>
      </c>
      <c r="AJ48" s="13">
        <v>0.50832560535806282</v>
      </c>
      <c r="AK48" s="13">
        <v>0.3388129832578774</v>
      </c>
      <c r="AN48" t="s">
        <v>184</v>
      </c>
      <c r="AO48" s="13">
        <v>0.37383206537052693</v>
      </c>
      <c r="AP48" s="13">
        <v>0.61726965342349971</v>
      </c>
      <c r="AQ48" s="13">
        <v>0.51061284868977175</v>
      </c>
      <c r="AR48" s="13">
        <v>0.56979712595097198</v>
      </c>
      <c r="AS48" s="13">
        <v>0.47635672020287401</v>
      </c>
      <c r="AT48" s="13">
        <v>0.44216821639898563</v>
      </c>
      <c r="AU48" s="13">
        <v>0.34872781065088759</v>
      </c>
    </row>
    <row r="49" spans="40:52" x14ac:dyDescent="0.3">
      <c r="AN49" t="s">
        <v>185</v>
      </c>
      <c r="AO49" s="13">
        <v>0.3866436957631445</v>
      </c>
      <c r="AP49" s="13">
        <v>0.6786408882082694</v>
      </c>
      <c r="AQ49" s="13">
        <v>0.55408499234303221</v>
      </c>
      <c r="AR49" s="13">
        <v>0.68843032159264927</v>
      </c>
      <c r="AS49" s="13">
        <v>0.47416998468606431</v>
      </c>
      <c r="AT49" s="13">
        <v>0.51460183767228174</v>
      </c>
      <c r="AU49" s="13">
        <v>0.54222434915773354</v>
      </c>
    </row>
    <row r="53" spans="40:52" x14ac:dyDescent="0.3">
      <c r="AN53" t="s">
        <v>310</v>
      </c>
      <c r="AO53" t="s">
        <v>311</v>
      </c>
      <c r="AP53" t="s">
        <v>312</v>
      </c>
      <c r="AQ53" t="s">
        <v>313</v>
      </c>
      <c r="AS53" t="s">
        <v>310</v>
      </c>
      <c r="AT53" s="13">
        <v>0.55148348348348342</v>
      </c>
      <c r="AU53" s="13">
        <v>0.79845045045045038</v>
      </c>
      <c r="AV53" s="13">
        <v>0.64474324324324306</v>
      </c>
      <c r="AW53" s="13">
        <v>0.72134234234234229</v>
      </c>
      <c r="AX53" s="13">
        <v>0.58298738738738731</v>
      </c>
      <c r="AY53" s="13">
        <v>0.60307207207207192</v>
      </c>
      <c r="AZ53" s="13">
        <v>0.5662612612612612</v>
      </c>
    </row>
    <row r="54" spans="40:52" x14ac:dyDescent="0.3">
      <c r="AN54">
        <v>0.55148348348348342</v>
      </c>
      <c r="AO54">
        <v>0.56569186875891586</v>
      </c>
      <c r="AP54">
        <v>0.47671760045274475</v>
      </c>
      <c r="AQ54">
        <v>0.58520350334878923</v>
      </c>
      <c r="AS54" t="s">
        <v>311</v>
      </c>
      <c r="AT54" s="13">
        <v>0.56569186875891586</v>
      </c>
      <c r="AU54" s="13">
        <v>0.55234664764621977</v>
      </c>
      <c r="AV54" s="13">
        <v>0.52651569186875902</v>
      </c>
      <c r="AW54" s="13">
        <v>0.46825249643366623</v>
      </c>
      <c r="AX54" s="13">
        <v>0.5827960057061341</v>
      </c>
      <c r="AY54" s="13">
        <v>0.54330242510699001</v>
      </c>
      <c r="AZ54" s="13">
        <v>0.47820256776034242</v>
      </c>
    </row>
    <row r="55" spans="40:52" x14ac:dyDescent="0.3">
      <c r="AN55">
        <v>0.79845045045045038</v>
      </c>
      <c r="AO55">
        <v>0.55234664764621977</v>
      </c>
      <c r="AP55">
        <v>0.83275042444821734</v>
      </c>
      <c r="AQ55">
        <v>0.43480680061823801</v>
      </c>
      <c r="AS55" t="s">
        <v>312</v>
      </c>
      <c r="AT55" s="13">
        <v>0.47671760045274475</v>
      </c>
      <c r="AU55" s="13">
        <v>0.83275042444821734</v>
      </c>
      <c r="AV55" s="13">
        <v>0.64147283531409172</v>
      </c>
      <c r="AW55" s="13">
        <v>0.76985568760611212</v>
      </c>
      <c r="AX55" s="13">
        <v>0.57429202037351457</v>
      </c>
      <c r="AY55" s="13">
        <v>0.54157045840407469</v>
      </c>
      <c r="AZ55" s="13">
        <v>0.49082342954159591</v>
      </c>
    </row>
    <row r="56" spans="40:52" x14ac:dyDescent="0.3">
      <c r="AN56">
        <v>0.64474324324324306</v>
      </c>
      <c r="AO56">
        <v>0.52651569186875902</v>
      </c>
      <c r="AP56">
        <v>0.64147283531409172</v>
      </c>
      <c r="AQ56">
        <v>0.48172720247295209</v>
      </c>
      <c r="AS56" t="s">
        <v>313</v>
      </c>
      <c r="AT56" s="13">
        <v>0.58520350334878923</v>
      </c>
      <c r="AU56" s="13">
        <v>0.43480680061823801</v>
      </c>
      <c r="AV56" s="13">
        <v>0.48172720247295209</v>
      </c>
      <c r="AW56" s="13">
        <v>0.36489953632148381</v>
      </c>
      <c r="AX56" s="13">
        <v>0.53017310664605866</v>
      </c>
      <c r="AY56" s="13">
        <v>0.49858578052550234</v>
      </c>
      <c r="AZ56" s="13">
        <v>0.39829211746522414</v>
      </c>
    </row>
    <row r="57" spans="40:52" x14ac:dyDescent="0.3">
      <c r="AN57">
        <v>0.72134234234234229</v>
      </c>
      <c r="AO57">
        <v>0.46825249643366623</v>
      </c>
      <c r="AP57">
        <v>0.76985568760611212</v>
      </c>
      <c r="AQ57">
        <v>0.36489953632148381</v>
      </c>
    </row>
    <row r="58" spans="40:52" x14ac:dyDescent="0.3">
      <c r="AN58">
        <v>0.58298738738738731</v>
      </c>
      <c r="AO58">
        <v>0.5827960057061341</v>
      </c>
      <c r="AP58">
        <v>0.57429202037351457</v>
      </c>
      <c r="AQ58">
        <v>0.53017310664605866</v>
      </c>
    </row>
    <row r="59" spans="40:52" x14ac:dyDescent="0.3">
      <c r="AN59">
        <v>0.60307207207207192</v>
      </c>
      <c r="AO59">
        <v>0.54330242510699001</v>
      </c>
      <c r="AP59">
        <v>0.54157045840407469</v>
      </c>
      <c r="AQ59">
        <v>0.49858578052550234</v>
      </c>
    </row>
    <row r="60" spans="40:52" x14ac:dyDescent="0.3">
      <c r="AN60">
        <v>0.5662612612612612</v>
      </c>
      <c r="AO60">
        <v>0.47820256776034242</v>
      </c>
      <c r="AP60">
        <v>0.49082342954159591</v>
      </c>
      <c r="AQ60">
        <v>0.39829211746522414</v>
      </c>
    </row>
  </sheetData>
  <autoFilter ref="B3:Y3" xr:uid="{4C3EE87F-71C1-40DD-ADE3-A938DB177609}">
    <sortState xmlns:xlrd2="http://schemas.microsoft.com/office/spreadsheetml/2017/richdata2" ref="B4:Y39">
      <sortCondition ref="C3"/>
    </sortState>
  </autoFilter>
  <mergeCells count="5">
    <mergeCell ref="F2:J2"/>
    <mergeCell ref="K2:U2"/>
    <mergeCell ref="V1:Y1"/>
    <mergeCell ref="AI1:AW1"/>
    <mergeCell ref="AI13:AW13"/>
  </mergeCells>
  <phoneticPr fontId="10" type="noConversion"/>
  <conditionalFormatting sqref="AI4:AS10">
    <cfRule type="cellIs" dxfId="14" priority="16" operator="greaterThan">
      <formula>0.49</formula>
    </cfRule>
  </conditionalFormatting>
  <conditionalFormatting sqref="AI5:AS5">
    <cfRule type="top10" dxfId="13" priority="15" rank="4"/>
  </conditionalFormatting>
  <conditionalFormatting sqref="AI6:AS6">
    <cfRule type="top10" dxfId="12" priority="14" rank="3"/>
  </conditionalFormatting>
  <conditionalFormatting sqref="AI7:AS7">
    <cfRule type="top10" dxfId="11" priority="13" rank="3"/>
  </conditionalFormatting>
  <conditionalFormatting sqref="AI8:AS8">
    <cfRule type="top10" dxfId="10" priority="12" rank="3"/>
  </conditionalFormatting>
  <conditionalFormatting sqref="AI9:AS9">
    <cfRule type="top10" dxfId="9" priority="2" rank="3"/>
  </conditionalFormatting>
  <conditionalFormatting sqref="AI10:AS10">
    <cfRule type="top10" dxfId="8" priority="11" rank="3"/>
  </conditionalFormatting>
  <conditionalFormatting sqref="AI16:AS22">
    <cfRule type="cellIs" dxfId="7" priority="10" operator="greaterThan">
      <formula>0.49</formula>
    </cfRule>
  </conditionalFormatting>
  <conditionalFormatting sqref="AI17:AS17">
    <cfRule type="top10" dxfId="6" priority="4" rank="3"/>
  </conditionalFormatting>
  <conditionalFormatting sqref="AI18:AS18">
    <cfRule type="top10" dxfId="5" priority="8" rank="3"/>
  </conditionalFormatting>
  <conditionalFormatting sqref="AI19:AS19">
    <cfRule type="top10" dxfId="4" priority="7" rank="3"/>
  </conditionalFormatting>
  <conditionalFormatting sqref="AI20:AS20">
    <cfRule type="top10" dxfId="3" priority="6" rank="3"/>
  </conditionalFormatting>
  <conditionalFormatting sqref="AI21:AS21">
    <cfRule type="top10" dxfId="2" priority="3" rank="3"/>
  </conditionalFormatting>
  <conditionalFormatting sqref="AI22:AS22">
    <cfRule type="top10" dxfId="1" priority="5" rank="3"/>
  </conditionalFormatting>
  <conditionalFormatting sqref="AT16:AW22">
    <cfRule type="cellIs" dxfId="0" priority="1" operator="greaterThan">
      <formula>0.49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a b f b 4 0 6 - 7 8 a 4 - 4 8 0 6 - 9 e 6 1 - 1 e 9 b f c 8 9 1 6 3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 0 < / L o n g i t u d e > < R o t a t i o n > 0 < / R o t a t i o n > < P i v o t A n g l e > - 0 . 0 0 8 3 6 4 3 3 9 3 0 6 3 4 5 7 2 5 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2 A A A A N g A b T C 1 p 0 A A D e h S U R B V H h e 7 X 1 n d 1 w 5 k m W k T 3 r v S Y m U F + V d S S X v u k x X V f s e 2 7 M z a 8 6 Z c 3 b / x P 6 X / d o 9 3 T N l V f K q k j e U o x y 9 K J K i 9 2 T 6 3 L i B h 8 z H N H R y m S S v h A Q e 3 m M a A B c R C A Q A y z c / 3 w n T C u Z E R s k e 8 n q D F A q F I i E c V k W n Y 8 C c n g 3 z f a 4 o M 0 S 7 q n 3 G V W L c u X O P V m / Y T g F y U U V u U P L 6 J 2 z 0 s N t B d m u Y d p b 0 0 Y s X T e R 2 u c l i t V B h Y Q H l 5 O R Q b m 4 u W S w W e T 4 Q C N D o 6 C j f K y S b z U Z W q 5 W C w R D / Z g / l 5 + X R x Q d N 5 P U F 5 N k V J I f l m 6 s r h J o N W a V 7 y O M J c e O K k m k x R E p 2 / 9 h a L z l s y f 8 W n 9 v a 2 s Y N 2 0 c + n 5 f y 8 / P p x U g R 2 b N K j C e i Y K 5 Q i N / q Q J 2 P s p 3 q P W 9 1 O G n M Y 6 G N x V M U n u q h 1 a t q 6 O a N W 7 T / w E f y v j k 5 2 V R S U h I h 1 r 2 7 D V R U V E g l V X W c Z 6 U s J 5 H d b u X v H y K b M 5 v O 3 X k o Z b C C x L B 8 u 0 K o h M g s W k + + Y C 7 5 / f 4 I i X R D S k S o W M x F M I 2 t B T 3 M G h 8 N D g z Q 2 n V r y e 1 2 G 3 f i M e q x 0 o s + O 4 1 O q 8 Y f i y x X m P w s o H w B d f / g G h 9 l O s I 0 P G 2 l h 1 0 O u e f 3 j J N 9 5 A E V Z F m F S N X V V f T 8 + Q v 5 3 B B / 5 5 z s L C o s L q O f W j O E Z H t q / P S o h 1 n l G 6 V T 2 7 N p x O u i q d F u e t o 1 K J + x g p l Y I V Q C u I r 2 s D Q I R q Q S y K E D 8 D a I p H F 6 g 0 c + Z 2 h o S B p 4 M l x o Q o M 3 L h g s N C g Q I y j c T J 7 D d V 4 6 9 2 I m K f M z Q r S 3 x i d / f 6 3 V S R 4 m X C g U p E O r R m l y c l K I Y 5 Z S + A n n X 7 g i 1 9 n 8 d r 6 A l T 5 m y e d 2 k K i E X i 6 f W y 8 6 y O d f U Q P N 4 G p Z g U Z h + X q y 5 e 1 m F c 8 v k m k u N c 8 M 5 C + U T B / X e i W + f 5 8 l R k G B p J P B T C Y g l k y A l 4 n S M 2 Y z r q I Y Y Q k F k t 3 s c F F l f o i s N g t l u m 0 0 G c 6 l 1 6 9 7 K T M z i w Y G h m h y y k M P H z 6 m y 5 c u U 4 2 9 J f K b J j w g V I i u N D v o 7 D M n j U 9 M k d N h p W P b 1 9 G x n Z u N T 1 k B Y P n 2 2 t 2 F t Y I l C A v / c x f v j B s r A Z o k i c i i s h Z f f G U 5 Q d p W 4 a f r 1 2 / S x x / v N 3 L j E S t x 3 g Q w W s B g o Q m Z 5 f C z 5 F G G D C 0 F I Z g 2 l w X k u T x 3 i P J Y w u V l h G l g 0 k a N P S y i G O 5 A H + 1 Z 4 6 S s z E y 6 / b q A p o c a u M w W X x Z L B c u e U H Z n J l k y N 7 G K p 8 Z K W h r N R i Q g W f 5 C k M N j H i 8 P b L x B G 5 1 Y 7 x U 1 D u 8 6 7 b P Q q 1 E 7 v R y e K W 1 q C w L U w 4 3 c b u G x j j t M 1 X l B G V M V Z 6 t G P 8 k C 7 w F L m C + P 1 g s 5 9 D e E s Q L G D 5 s 1 n J S c e O / a o g A N T t n o U b d D 1 M R 9 q / z G 3 S i 0 G n g B 7 8 P p 4 2 u n u B M K 0 N 2 + M i q w t l D f 8 J j c X 6 6 w f L e M C Z V b v p U m p n i w b j I 8 z E U m 5 G G g P + V X D e t t I d s V Y p X N K o a D K M K U w Q I B U m U N N / b 5 4 M a N W 3 T g w E e S X q h k w 3 j u S a + D J r x W s Q z a m c / H m Y g G h y L Q p E I 8 5 e P v P D 3 M z 9 r p 6 W g Z H V w X p v N 3 G u X + c s S y J V R 2 + W 4 e k I d k / s U s m Y B k R H p X s L F k O r 7 W E 9 d w b 9 + + Q 3 v 3 7 o k 0 4 L m A 7 3 j 2 7 H n 6 5 J P T c g 3 r 3 t 1 O p 6 T n C 5 e d p S a P x b Q J n o d K d H C N l 5 w m Y R l k d R H f 2 U w s q M o t L a 0 0 4 X d T / d Z 6 u v 3 4 k d x b b k C x c L S 8 g r t 4 N 4 2 P B 2 Y Y H j 4 U m a C 6 n V g X T y a g q r J S v t t 8 c f n y F a r e / q l x R Q s m E w A y g S x F W S E p L T 9 / f B O r l b D 6 j b L U u t r m l P u A u c x g + d u w Y Q O N 9 r W Q L e y j g r x V f G d m u S + H Y P n u + r 1 3 1 1 p S E O 6 i X T Q 9 H Z h B J H P D M C P 2 + m 0 C K t 7 + 1 T 6 p h m Q A 4 a / + f I 2 O n z h m 5 M w O f N 9 b t y D V d k s D B 5 6 0 9 l N v s I a C / F N A 2 r f x k y C R t N p b k j F J 9 r H n t H r 1 K s r M z J T P 7 e h 4 R a G s a n K 4 c + n l q 0 a W d O + u H F M N l u + X E a E c B b v E J G 5 W 8 d 4 2 m Z y s M u m J 1 W T Q 8 0 W J g M 9 9 + b K T G 6 Z V v C I c D g e 5 X C 7 j 7 v z Q 3 N w i E 7 Z 4 r y t X f q b D h w 9 R V l a m 3 P M H I W V c C c 3 u w H x J l 5 8 R J r e n l X p p H Z 1 Y O x k h 8 L l z F + S z N 9 V v p Y v P r b R 7 j Y u e N D 9 Z d H m m G 5 Y N o T S Z I J l Q u e Z g x v u o e A z + k 2 F 4 e I Q m J i a o p q b a y F k c f v z x L L 9 a I u O p W F x s d s t Y y A w Y P 7 a U K 8 v e u N d C t 1 + 6 4 u a / Y g F p F Q 5 6 6 e C q S S G t H l e h w 0 J n 0 N i b Q a u L Q t T w / P l 7 K d s P j W U x h n I W p g 6 Z 8 I 1 i P w a f O z 0 9 T Z c u X S G 7 3 f b G Z A L g x l R U W J D 0 N 2 H c B m L v X 6 3 M 6 Y B 5 U h g m / Z P r P X R 4 9 T j 5 p 4 a M 3 H j g / e F E C / c l w O f z 0 W W W i p B Y U F m 3 l E 3 L / T I R s v F 1 s 9 S C 5 f s b D e + + F X 1 A u A p 3 z h g z I Q A f h E x c 5 v t q v J T r D p O X G 9 6 N 6 z d o z Z o 1 f C f M v X u W e H q / L X g 8 H u r u 7 j b e f 2 7 g 1 0 / 6 r J T t j N c F L 1 y 4 R C d P H h d p h f k t A G o r D B i 6 2 E o 9 t 6 V s I a F 2 7 N g u 3 u r N A w 4 K D z + l z Z s 3 c b 5 y s L 3 8 u E 3 9 w R L F k i Z U Z s l O V p / i D R D v i 0 x m f z u Y o 4 + s U e M m L J O Y m p q i i o o K u X 5 X A B F O n D g W U c M W i 1 u 3 b t N H H + 0 z r u I x O G m j 7 t Y H T N 4 6 G h k Z F f M 5 P D 8 w 9 s N n I w 8 e 7 P A h d N l C d K W x 3 f j L p Q d M N y Q Q X O k f s k o 2 0 + R k c g d X j b d J p l X 5 A c p x K w b B t O z g x g P z 8 4 H q E T p U O 0 0 T k 5 P U 3 t 7 B J J / k B l Y k z 7 1 L b F i / T l S w N w X I 9 O j h Y + M q H k V Z Q Z F C j x 4 1 i k F i P X + u 0 + m k 5 y 9 e S P n m 5 + d R X 1 8 f u b l T A X b V l i a s s 6 U Q l u Q Y y u b I p K l p 5 3 u X T C 9 H 7 D T u U Z M 0 2 k 9 v V 5 W P s j P d o g J l s 1 p X W 7 u a e r p 7 6 O L F S z Q w 8 G 6 X Q D i c D p m 4 f h u w O 0 w z u w l g t d m p s q p C y r y n p 0 f K d s P 6 9 T Q + P i 5 p d C C D g 4 M i s b I y 3 J S f g T m y x P W X z s H y w 8 3 7 b 7 d V p Q C s O T t k Q R 7 I Z C a U G W + b T G a g a P f U + M Q f z u v 1 i h n c 6 / G S P + A n H 3 + v 0 b E x s b 6 N j o 7 R z z 9 f p S N H D s n q 2 b e N M 2 f O y n t j f u h N g d + B M k u 2 X m v C y 0 R x h S n E h I I x I i M j w 7 i D + b S A G F t g q M B 7 o H M B 0 W 8 0 d R t P L B 0 s O U I 5 8 n f Q 9 P T s H h D v k k z A 8 X V w d F W f 8 e p V F 5 W W l o g K l A g j I y P c c w / J 3 N H b a v w a + P 0 / / n i O P v v s E y P n z Q C V b t u 2 L c Z V P H r H b f S o x x G Z F j C P 3 f B d J i e n 6 M 6 9 B 3 T 4 6 H F y W F Q d 3 W p 5 b T y x N L C k x l B Z p T v I 4 5 n d N + 9 d k w n Q Z A K w z D w Z m Y B r 1 2 + K G v i L X 5 y S R Y b 3 7 j W 8 N T U N k m D H j m 3 U + O S J m O X f F H O N x 6 D m Q j P U T r n m s s Z 3 y c 3 N o b 2 7 t 9 O t N p Z o P j t X m o V 2 V B c k r M t 0 D U t n D G W x c Q + I O R E l m T T e J 5 n Q O 5 1 a P 3 P S d q B / w E g l B s z b U I X Q 4 K q r q 2 n r 1 i 3 U c P 8 B N T U 1 z f g d i w U s i Z s 3 b R K V D e R + k z L Y v H n j n M Q 8 t l b 9 / k S k Q h q q 7 c E 6 H 9 3 s c H B 5 W W T y 1 w 1 z a K I 6 T c N g T Z C X l s G a s z X i O Y 6 K 0 + F 9 A h O h W s v B d z l / / h I d O 3 5 E Z S S B k x u U + X t C m u 3 b u 0 f I d f 7 8 R Z F a b w q U S W d n F / X 3 9 9 P d u / f E P x D S B q b 7 h o b 7 Y l 4 H s e c C 1 N G 2 1 r l N 3 i g H 4 E p r v M s U f i s 6 j 5 P r v X S x G Z 4 V V t p U W Z C w T t M x K J N U m i O z Z D s P f J W J P B m Z Y q / f N m D N M w O T q k e O H J z T P J 5 s k I 9 B P d R A j E O + + + 5 7 G h t b + M I 9 E A l j u J 9 + + p n W r 1 9 L + / d / J M t B D h 7 6 m L q 6 u o S s Z W W l M m k L y X P 1 6 v U 5 1 b o u / l 2 z I R h S S z 9 W F Q T F p 3 H M g w n d + L q w W s J 0 g o l 3 q U V t B l O b M 7 s V M V 2 Q 9 o S y O T J E 1 Y N E S E a a d 0 2 m j a U B m W / C 5 4 D U a J Q w i V u 4 J 5 4 L m P C c b c y E v S Y + + + x T m c d p a Z m / l 8 H w 8 D A T 8 Q f K z s m m E y e O z y A u G n B d X R 1 V V V U x s R R B 8 D m H m G i w P F 6 / d i M p s X b u 3 J H 0 + 6 K Y 4 d U O H 8 E N J c o n 8 N Z L p x A r U R 2 A e L n 8 t a 6 0 Z p D X l k + Z W H y V 5 r D 8 e O v h u 2 1 t 7 x i 2 v G 1 x V r 3 Y y n u X h P J 5 p 2 n q + d / E L J y V n U 0 V 5 W X i J Z 6 R 4 Z 7 X 5 G 1 b W z t V V l b M y 6 M c 0 m F s b J w 2 b d w g p E g E E O H i x c u 0 Z 8 8 u + f x k z 2 n 0 9 L w W t y c Y D M z o 7 e 3 l e 7 1 i 1 D C / B 8 o S + / r 1 s v r o s M M T 3 i k T t 6 t X r 5 b y H w p X U H V + k L J d Y e o b H K W H g 2 X y d 7 D 8 x X 4 X X O P 9 r r b Y a H T S R 4 d r p + h p 7 4 R x N z 1 h + f F 2 + h L K 7 s 4 j T 7 g q M n Z C A M w E e p d k A i b H R y g / x 0 X H N s z e c J M B h I L a N V 9 z O d x 4 H j x 4 K L u / b m R i a Q s i f i f U Q q h t c D c y z w P N B p Q Z T O u f f v o J N 3 A j 0 w A 2 X X n 6 9 B m 5 3 E 5 a u 2 Z N h B D m Z f Y A P h s B n d r A w A A 9 e 9 Z E Y 6 O j L A V r K Z + / 5 / P J N T J u O h V D K p 0 e G 5 u g q x 1 Z 5 A g M U 0 W + h 8 b f j p H z g y C t C W X J 3 s a D a V / S s Z M 5 / a 6 A N p H h C N N B Y 0 u w h a K z s 1 M s X 3 l 5 e U b O / A D J M j E x z k T M k n m s 1 6 9 f 0 6 r V N e K d g M a 7 E P x 4 5 i y d 5 v F a s r 9 D h w V z / n p + 7 7 y 8 X N n 2 b P f u X c b d 2 Q H C d g 6 F q G k o O z I / F 0 s q 1 N + z 5 0 1 S B g 2 v 8 6 g k d 8 S 4 m 3 5 I W 6 X V k V 0 l h o h E R A L e B 5 k A f E x F z o y d V R Y E k G k x 3 x V S r b y 8 X P Y s 3 7 B h n X h e b N q 4 c c F k A j D h a m 7 k s b D b 7 e L P h 3 H Y f / 3 X N 7 I 6 d 7 7 f G d 9 n d b F d 0 j c 7 o t J U A 2 l 8 9 v p 1 a 2 h k e I j 2 1 n h p Z D L L u J t + 4 N J H Q a Z f 8 I c L I + M m j f d F o l g M T b 1 Z v 4 T d W x c K N F R s + A 9 n 1 D d F B Y / h 5 g O M C 0 E s S J L Z C J g I 6 4 o D N O 2 3 i J E i F n g v B H i r 9 / d 2 U Z Z s / R d f 5 + k Q M L f G P y a 9 Q n b p B l Z D k j u + v m 9 i w c K 3 W K D 3 n 5 p a v B e D 3 m j m T Q C D B N 5 n P o A B A v N X C 0 V t Y Y B s X H c w o 9 / u d M b V l y Z V L U u / z e U B G h y D O T 1 x / a d y S E u V b 3 J K e Z K / K + K I P 9 Y 8 g W U a a C w Y Z 2 B y d K H f C Z 4 C Y + P j x t X C g b H U b K 5 N 8 w E a 8 l z z T x o w d m D 7 5 s U g 2 1 j a M j p t j V t + r w m F A O 8 S u 2 X x n d S H R N o R y p l V I m O n d y W d s p z h O f d R M G O 4 H x O n V + n x 4 0 a x c M G 7 I d k k L H p 2 S C N M o s I V C A G / Y 2 h w 2 H h i Y Q A J s A o W p F w s s N g R 0 i k 7 O 9 v I m R 1 o 8 L 2 L J N S + G h 9 5 u 6 5 L + l K L O 6 6 u 8 N 5 B l M f Q k B x Q M D a p x l 7 p B M v Z O 4 / f r A W + Z 1 h z t s i 8 E y T C u y D U Q r F / l V f 2 1 t M A S b 7 9 7 g z 9 9 j d f 0 d 2 7 D e J p j k l W 9 O p r e e C N t e Z Q 8 w C M g 7 C 7 U U Z G p p j B E w H r i T w e t X t r m J n e 8 f K l L P / A c h C Q 8 e j R w 2 L Y W A x Q h t 9 + 8 z 1 9 8 e X n k e 8 0 F / C Z 9 + 7 d l 6 3 K F o r b t + 9 S V V U F P Z l Q y / I / W u U j t 9 U j c 3 C o t 3 P n z l N F R T m X W Z n 8 3 i t N V q o p S y 8 b u u V c G h H K 5 n C S x 7 o 2 M m 7 4 0 G S q z g / Q p t L 4 C o f P H B r d q l U 1 V F x c L I e a J X M x S g S o j l A D 7 9 6 + R 6 t r a 8 T B F d u B H T t 2 R A w R W j U C d L w Y P H v 2 n M r K y 6 g g P 9 / I m R t / / v N f a e + + 3 b R 6 1 a o F f / a j R 4 9 p 2 7 a t 1 D V q o 9 Z B u + x J U T J 1 S 9 a J O Z l U L l Z d Y U H E 3 B w 6 o k s v r F R Z H J j 1 Q L p U Q 1 o 5 x 9 p z 1 0 d U v V R A I B T V m M 2 D e p y 1 V M I N A o 2 j p K R 4 Q W S C W n j + w k U 5 g O 3 U 6 Z N U X 1 8 v b k F F x g Y u 2 j N d k w p S B u 5 C / T z u g M q J x X z z A c q w r b 1 j Q W T C 9 m Z b t m y i 2 t W r F 0 V k P d a r y g s K m Y C + U D n t 2 7 e X t j P R 8 v L V X F y V W C 7 V / e 5 + I 5 k m w f b f / v 1 / / 1 9 O p g U C l l J p M K l C q k l P g D o e X q Q r l 3 + i m 7 d u U 0 d H h 6 g s G L h D g m K 8 h I n Q + Q C q I j z B O z o 6 a e + e X S z d V g l 5 N N D I 4 N G A L c b M R g j M Q 1 m t F t k T D 5 L t y u W f 5 R m o i R 4 v q 1 P 8 L E g H 1 R F j N x A W H h C I G 3 n c h 8 n g + W 6 k 2 d n 5 S j w 6 3 m R 1 M c o G Y 7 + 8 T C v 1 4 S Q R d x 7 V F S k r J T o e 1 C t U 2 w d t 4 z Q V d F E o G K K C t 7 + Y + Z 2 B C f V / m F A J q J Z i w W J 1 k J 8 K I m M n w E y q D 0 E w + 0 Q z Z d n 9 d P D Q A d r K P e z a N T i X F t + X Z J D f 3 t E u 0 g X j E 3 1 G b j I D A s Z Y a N i Y p E 3 k N Q G p V M 7 q G V y L s M o X q h + k I p Z i 7 N m z W x o q 8 i A V s f o X 5 M L 8 F l y H 4 N m A L c r Q Y P H 5 r a 0 t / D 2 t t H / / P v r + + z O s l h a J P 9 9 c w A H W + I z 5 E j A W + I 5 f f / 0 d S + 0 i e v r w D n 2 0 q Y g 6 x 9 x i J U W x 6 Y 4 S h p Z n A 5 n c K c G d L E h u 7 j 8 c 9 p n t I V W D 5 d z d x t T Q n + a A P a + e G 4 j a 4 F 8 V + o c d P w G W 4 c c U G u u Q h l B c V E h W l i i Q H g h D Q 8 P 0 i n v 0 L V s 3 y 7 Z a k A o I n 3 3 2 i 7 g G C a v g Z Z Z y M D D M 5 Y K E 3 w k 3 I E i f 6 S k P 7 d y 5 X c Z p s w F / k 0 x F a 2 h 4 I G O + U 6 d O z J C I i f D y 5 U v q 7 u 6 h A w e S H w 4 3 G 1 B 3 + K 3 a a R i q a k u / h T J y C m l z m R o X Y 3 7 x Z j v R 8 D j S P g p y o K C f 1 q x a v C X z f c J y / l 5 6 E C q c U U / T h t 9 e r M r 3 I c g E Z N h 8 N B W w U 3 1 5 k F y B P n r 0 8 B F t 2 r R J 1 D 4 A E g L q D b z P 8 R 2 x u y p I t 3 H D e r k P Q O L + 5 3 9 + T b / + 9 V c R S 1 v s 7 4 E 6 i D z E d + 7 c E 2 m F f e 8 w b o K 3 d 1 m Z 8 u h e D N D I / / L n v 9 I v P j k 1 L + 9 4 q K X w 4 5 v v G E r / F j w / M D g o O z + Z x 5 Q t L E 1 f 2 + r p U J 2 y W j 7 q s t C r I R w z x A R j M g X 8 P g p x v L 5 2 h V B v F T 7 H J q n 8 V L D u x a L E O U x j / S / p 4 O 5 1 s / b y v b 1 9 1 P v 6 t a i H w K t X r 1 g F c w o p 9 K 6 x U N W w 4 T 7 / K L m G 9 U s 1 3 j C 1 t 3 f S v / 7 r P 4 v a h j y M i T o 6 X j K J N 8 q z C w X G o 2 d 5 X L b / w D 4 m v j / S E c w G q J v 9 f f 2 0 3 t Q p z I a / / v U / R e p i E S O 2 m j 5 + / K i c W 1 W Q E Z 2 4 x Z G o u b U H x f o X C g a Y S J g W A a E Q c y f q 9 9 K G N C G U F X p f q g d n w e Y 4 q Z Q q Q F v v m c o m d 9 n W O D L B E I D v r Q F T M J a i f / P N d 7 L 4 D x t e P n z w k J 4 8 e S q S D I Y C v A f G W 1 9 + 9 Y U E O L 3 C X I 7 G j 7 k q v K e W D p j f e h M D Q X 9 / H 3 2 0 f 6 + o q D i s G h 3 W b O h j 1 R C N v 1 l U W P W 7 E J t / Y y x g J o d E B T I z 1 Z I S v e G l h s N h p + 6 x 2 e b B L N T U B v e s m e 0 i F U N a e E p 4 v Z Y I o V K N V P g 6 d r u D R j 0 2 O S Y G g B E A J w l i P z 7 0 5 h o g g t P p o N O n T 9 E v f / k Z 1 d d v p k 8 + / Y V s z A L j A B o q Y i z L M A M N H u O k E y e O y p J 2 A K o i z o K C W X 4 x w P d u f P x U j C E Y 7 9 X V r R a C J g M k 5 6 0 b t + h T / r 6 Q M h h P w a P h z J l z s v + f r h f U E z o E L F A E M O b a t W u H b H K p V V o s d z E D h P O 2 n e G U k W 9 0 G B r I D W I p c B o g L Z x j U Z h m I i V L f 2 j A m / r 8 T / e o n M c 0 p 0 + f l A W A 1 6 7 d M O 4 q b J K d g 6 Y i v T Z I h j H W F 1 9 8 L n M x X 7 F U K m B J p H t 9 v C e Q l 5 c j 0 q u P C Q p J d v v O X T p 4 8 E B S q + F c G B 4 e k u + C U z q w U U t l V S V L 0 F L j r g L K d p B J g 7 V W 5 7 i D 0 G u m Y K 1 7 9 L B R D A y Q c P g e P 5 z 5 U S y Q k H J f f / 2 N k O f H H 8 / T O n 5 / q H y Q z N i i O R E g x T a s q R I f S k z i b i 3 3 y S H b a r N a 9 f t 1 L c e 2 j V Q L K S + h M E 8 B 6 x g q N 5 X I k w y r 1 m + n c h 6 L g C h o V O j F I X X 0 7 k X Y Z + L x 4 y e S N k P 3 3 k K w v P y I + v W 8 T x H G Z 8 l k q R Q U E z f I N j I 0 M q d 1 L x k w 9 r p 4 4 b K Y 4 T P c b v r y y 1 / S n d t 3 R O 0 0 A 9 c N 9 x q E Q C d P n Z x h T A j w W B a m d 0 w 4 g z C f f / Z p h O B / + M P v x M D x y S e n I u O y j R v X J 6 0 / / A 1 U V x y x c 7 j O Q 8 X i v R + W U x 4 1 8 K c j o / N z 4 P 2 Q S P k x V F 7 B w s 6 Z / d D o m s y W y g e g l u V y Y / u Y G x r 8 + q D 2 w J 3 I v H w 8 F v B G Q E P W B K v M C 1 D v h J W s z h z J d 7 v V O A R S a r G A 9 f H I 0 U M R 6 Y b P w l w W J B F U V E i e p q Z m + u G H H 2 n 3 7 t 1 C G D 3 + 0 f j N b 7 6 S + S 6 t g g L o D L T k 1 U A e i I T f h Y 4 x G U B u T A c o q O f K c 2 c u S + k f x P Z k i d t J q o S U l 1 D b S u P N 5 B q p K L F Y i N D 1 d p d Y I y + c v 8 R j j t O U x 7 0 v 1 h y 1 t r b T r t 0 7 Z p 0 Y x X J 2 b L C i D R x Y a 1 X K A U d 5 w m w O Z 1 p A N 9 T 5 A g T U G / f f v / + I 8 g t m O u P i / e 4 3 P K Q p l l 6 Q p j C g Q H I l c 9 r F 8 3 r u C i t + Z w O e x S 5 Q s R v B x A I 7 K l 2 4 c F E 6 I q B Q W w L 5 Z + K X e n 1 v t u 7 r f S D l f f n C o e i 6 J 8 S p S K J Y 4 D D n 7 x / z e G n n A V F l 0 K A g A e D m o y V M M j x 7 + n z G U g o s y m v o c l J B t j 2 y C y 3 c i q x M L K w p m q X T j w A b u 0 D a w O k U S 0 2 q e L y E D T b N g C f 4 6 V + c F E + L 2 t p a k U q x V s t E g G S 5 c e O m + B H O B j g K Y y u 0 2 Y B y O n H i h O x p C M n 3 u A f f M f o D p e p j 2 k e q B c v F + 0 9 T u o U e 3 r y K v m + 0 i Z S K l V T p Q K 7 i r C D t r F L j I Y y L 4 A o E E z i k U C J g 4 h Z b H s e 6 A n n 4 L V 4 0 t 1 P r R B H Z n Z l c F k H K y e Y e n y s x F L b I I d g 4 1 C 0 W U D O x y T / G N 7 A W Q m 0 E U c x k A R k g Z U C m x e J v f / s v + t W v v o x T + c x 4 + u Q Z l Z W X R u b c z E B d Q j J B s q O c k L 7 S j C k E P 1 8 r j w n M R + 3 c + u 7 P 1 X o T p P Q Y y m Z V 5 7 S m i 2 R K h I F J G 1 1 q c R G 0 F Y x Z t m / f R p M T k 6 J a J c K 6 d W v o 5 s 1 b x p V C x 5 C d H v Q 4 q c + 2 i b L z S s i d k U W Z W b k U Z C J h p 1 Y U z V V W M x M B D r q 7 d + 8 U M g G I Y y U P x j b 6 l P j F A i d 8 Y E v n 2 b C 5 f h M 1 3 H t g X E W B m t X 1 i x g H d w P M r Y h 8 k j b A s d c L t S 9 x e 0 m F k N J j q P L C X K l 8 K y X f F T Y d E O D x z 5 U W N z W + d t D 0 t J c c T r u o f v A M w P 7 f 2 F h f h 8 v c K 3 v y 9 9 K E T + 2 9 g L y m g e h B b s k A u w 3 O t D X D x 5 L w 5 u 0 H c 6 q Z m B t L Z u T A E v u / / O W v 9 L K z U 6 Q H A E 0 B K 3 0 x x 3 T 3 7 n 3 6 j / / 4 m y x U 7 H 3 d F 5 n L S l Z f J a X F 8 S u a T W Q C s H 4 M S U U h J F S + h e O x 8 c V t 1 / a + Y L n 4 4 J n 6 t i m I v e t W k c O i H G I H J i w y l t C F n q 4 E Q 2 N s e 3 S F N u 0 + J o a G t 4 k M R 4 i m / T O J h 8 / 7 Z N P s 5 m Y 8 c / 3 6 D d q 7 d 6 + 4 Q W l M T 3 v o 2 r X r 4 j Y E o t y 8 e V u s l j X V s L y G C b s g Q X 3 D 2 A e W Q t T J 4 8 Y n N D w 0 L M 9 D a p k N M D B 2 Y F 7 O a n P Q 6 V P H I l J T q / I g L K Q T z P R Y d H j x u U 3 c j 0 T l 4 x A I Q K 0 N 0 Z b 6 x f s u v m t Y L q U w o Y 5 u W 0 / D g 3 1 S K S j w M 0 9 s Z G E 1 E E h X Q n 0 o 6 E P Q k g H W R Y y 3 1 q 5 d w w 1 / m F U r j 7 h G Y e 9 1 L J g E U O Y Y g 8 H s j m U p I F I i 4 D m Q B I c U w H I H L Q O r g + F 3 + L v f / Y Y a e 2 z k e 3 2 H N m 7 c K A Y Y e F 2 g j r F 3 O 0 6 Q D w Z V J 3 o B h A r y e I o / U / v 0 h U N + 2 r v r z b d O e 1 d I 6 T H U 0 E C f m I o B V F J m t P N c w T x g b u 9 3 W H 2 c D S A O p A 2 k E A g D 7 w 0 s j z e f A w w C o e F r q Z Q M u A c S 7 d u 3 T 7 Y C g D o J 9 6 r P P 1 e H H q h 5 r z 3 U 1 z 9 A 3 3 1 3 R h Y t 4 u w q j P W 4 p q W u J 7 1 4 f + 4 0 O S 2 q n 8 T I g i k 9 2 k Z S L a T 0 G A o L z f T s P H p L P Q e z g v m B 2 6 A R h + l V S 6 O Y o x E w I d v c 3 C x p S C V I J 5 A I c 0 5 Y Y g F v D E i O x 4 8 a 3 8 j y B 0 M H i I r l J V D j Y L l s 4 s / G 2 i c s g V 9 T V y v r w 0 B Q W A f x f f F d E R 7 1 Q I U 0 f g N i R H y R 6 j 5 9 K T 0 P h T k c V A Q W 6 D 1 / / p w K M 9 P H Y + J D I 9 f Y A w + A x N h Q V y Z S w + v x i d c D t n E G i a A B w M A A c / 2 3 3 3 4 v h 2 r r g w t g u p 7 v I Q b J 0 D c w 0 + G 2 u E i 5 S z l t i j j 4 b o h x w J w m E y b H M U 3 A F y K d 5 B + n 5 R p x g r a S K i G l u / y J 8 X H p R a s q K 8 S B c l V + G h / L 8 J 6 B M 5 k 0 M C Y p y / a L E c D p c o r U h w T K z y 8 Q F a + 7 + 7 U s W I Q H / K 9 / r e a S Q D T z B P N i g L V T 0 x n K I f Z 8 k 1 s m o X t e 9 8 g 1 N E Z N I A T z 9 M j V V m V 8 w j 9 O S F r H k p f C s F q Y V q n 6 L 5 N V B l S u m 6 U U G o M 7 x u 1 / s U g 0 A b r U 4 D E R S l Y W 8 z h G + d M F I 2 o 0 l n 7 A v c j t d h E W G E K C a f 8 + G B V s 9 r k 9 J Z I B j f 8 W k / V X B 5 U B A W c P B 1 n i b d 6 8 W a 4 1 h C Q c s D w E Z G l k V S + k y W M E f o l e M y v N b S T V / q X 8 o A S q i R Q q A x a m t w G 9 h d V S R e x W 0 n Z H B t X U 1 E S C W Y 2 D Z O A W G z e x i w Z e W D D / L c Z i g T r b s H G D c U X U P m S n p h 4 P l S Z Y v 4 X q F U I x W f o m e C y F f 5 p A 5 m D 8 S 2 W k t i + f U Z C A l w s c U q p m R e 2 b E 1 C t z D C P p 2 J h s 9 u p f 2 C Q x s d n n h w I X 7 r Y 9 V E L w Z P u M L k N 4 r Y O W O l F n 5 W e 9 Y S o d 2 L m 5 D O A O s a 8 1 r N e W 4 Q 8 I L m u f x V C Q j i 5 l 6 i t p E h I a Q m F f a 6 H h w Z k 4 G o x u t 2 R a S s d N Y 7 u X 8 H 8 U F + u f A k T A f v 2 Y R 9 A T J 5 q w A g U 5 r K H Q W i x K H M N U 8 D n p W + / + Y 7 O f P c 1 t T 6 4 S P 0 d j W S Z U m f 6 K t K o G G Q Z H R u l 7 j F Y + q I r s 1 V a B x A M p E p t w 1 R q j 6 E y s y i / Q D l D O p 1 q x n 1 P j Y + c r N p v q U j e S J Y r c N B B I r Q M x O / X g P E U X I D Q U H F u L z a D 0 f m Y K 9 q + Y z u 1 D D r I r 7 y N F o y f r t 4 W 1 R I q e / 2 h 3 9 G 6 X a f o j 1 8 e 4 n p 0 0 P M X T f I M P l t 7 S f g y a i V W Q R E H a X 6 J 5 O u x l b m N p N q / l B 9 D x X o v 2 / k S h a p P D d T S N n b j j + W I S Z + S 4 r H o G L Z H r H 4 Y M 2 G 5 x Q 8 / n B X v h b M / n h d v d L d B K M x R 7 d q F C V Z i 9 R q r c i W 5 I G C s W 7 t 2 L f 1 0 5 R o V l x T J m C 7 T I D t W 8 p a V l s h 3 0 G R C 8 D o r F H m g 1 i H g n 3 F P B Z Z M H E N K p T J S e g w V O x u v r 7 V 6 A n c a H I S 8 O a t J 9 n V b Q X L A C V e j v a 2 D v v z y c 9 l T / O S p 4 5 L W 1 j 2 s t Y p Y + r j 9 o g N b K P D 3 o w P d t G f v T h k b 7 a 7 2 0 Z q i Q G Q e E W u t t m y p p 6 a m F i F L w y t H h D R a v V P j J e M 6 Q j x 1 n a i t p E p I b Q m F s Z O J V K h g d F I e 0 9 I H n M t a X l E l P S l M s 7 E W r h V E 8 T O T a n R s U q Q + A s o W b k B 6 u T 2 k F 9 Q 9 X e a x u x P N F / j 7 M a + D P 8 M m K 3 + h i p b H n E M M d b C 5 p U U c Y s c 8 q m K 1 0 S F K J G W s Q N p u S b 5 y O 5 X A h E L h p W Z A g W q g k k A W 7 A K U n R P d i y 4 Y C k T U Q r Q D n D m 0 g s T A 3 N T l R 8 P 0 5 V e / F B J h 7 k n y v V 5 R 0 8 6 f u y i e 5 b F q 9 m L Q 0 4 8 T Q f r j F k o C i i R h O n L 4 o C z / 8 A f 0 W E q H G G J x 2 s f P 6 L S 5 j a R a s P z 0 u D l l K X 9 g Q 6 V M B s I F R h c y e j Q U L H o / Y H p q k j I y Z 1 b a q x E L N Q + 6 x I V l B f H I s H r J + / K i 7 B u I X Y k g l W A 8 w O E B b 7 J x p h n / 7 9 u H 9 C 9 f b D e u o g B x E P R B A D e b v D T m d 0 u 9 w q M j E l h a B o L G 7 r G G t 3 n A 7 y U L d 6 A n T + 4 w 3 i 3 1 k N I q 3 9 i 0 T y S T V k E A r a r o P L u h 7 2 u M j 4 9 S d X 6 Y j q / 1 s P 6 f 2 u r B h 8 L w Z I A q q q r p 9 7 / / D R 0 5 e p j + 8 I f f 0 5 E j h 9 4 a m Y C Q R 6 2 6 N U N 3 i i q A U G E a C 2 Y a 1 j u + N i R Q Z M w E S Q Y C I h 9 7 i 3 A o K H g z 3 8 J 3 j Z Q 2 S j x 5 p e a g Y q F X j g J + w 3 v C 4 1 H j q u G B f u p 6 1 U E D / b 1 U n b t i q E g E 7 H Q 7 M D w t Z + X C 0 n f n z l 0 5 / Q M b u X z 7 7 Q / U y Z L r T T E + F r 8 L L U g C 8 o B I e m y U 6 1 R j I y G V Q S D 1 H G K Q D m T i Q C q 9 u r Y s Y V t J l W D 5 q b E l Z b t x c G l f X W n E 5 U j 1 b G H y T k + T K y O D K 7 6 N q m t q I / d A P h Q + N p P U w B L y F c T D N z V G R 9 d h w x Y 7 S 3 2 1 f g n l h 3 k o L H s 3 H 0 C A + S p 0 Y p B g e G 4 + O H u 3 j 7 b V 5 V B 5 o Z o c F p J w 3 e B 9 d A y 1 7 1 a H j U a n O M + k 8 o V E z Y 8 e F o A T O K D u Y a L 4 2 L F t 5 M a B U S k K M Y q l a o D 3 y d j o i J j J z Z I K Z M L Y q a p 6 t Z H D j 3 I l o a J G R o a 4 8 P 3 k Z Y k 1 x N J q B Y n h z M w l q y t H l r F j 0 S C M F C A L D l R r b W m T s g T Q 8 L F T E x Y K X r p 4 h R o b 4 3 e 9 T Y S T O 4 v o 8 o 3 H s q W a l k h 4 T 0 U s 1 T F C C k 1 6 V B r S S C Q R n t P S y c j D 3 + E k Q + S 5 X Y 6 E b S V V Q k q P o Y D M L F R 6 v N 7 s d L l n k K y j v V X G V w W F x T K u c r k z q L B Y L d 1 e Q W I k c h J G G W K / c k g p 7 A G B u K 6 u V q x / x 0 8 c l W N B 5 w K W f m C t 1 e D Q O G X Y Q 3 S + S W 1 h o E i k y C P k M g i m i a S e w V g p e l / I h L T k Y 6 I 5 / j u n E l L b O Z a D e C F z Q Q O D A 3 0 i m Q A 9 u Q u n W V R Q W c 1 6 6 n v d I z 1 q b 0 + 3 5 H d 3 v Z R n V p A Y D a 8 S q 0 7 w Z s A R M 9 i 7 P D 8 / T / Z Q R 0 O W x m z U x W z 4 + t x N m d P 6 j N U z n A u 8 v 2 J A 6 k g k E w j C 7 6 G I E q a A k A V 5 u N Z z T T F k M v K F S y k e W E I l y E 2 h 0 D W m T r Z D Z R a X l I n k A b A 1 1 v j Y q P i g j X s w k W i j 0 v I K U V u 4 u v g 5 N 4 W z 6 + T Z F S R G Z V 7 i e Q W U N T z N C w r y Z Z G h n p d S G k D i r Z k 1 4 K f 3 5 e n 9 Q s q 6 6 m I 6 d P g g v W h q F m M H d j J S B A G B F K n M 0 k g R S Z M N Q U k l R b Q g 1 d R A 4 0 j c T l I l p L z K N + b F Y B V z T 6 p n N A + K s f B w s L + X c j M s M 2 b i y 8 q r x E v 9 a W / 8 U o E V R L H Q y k c d t L d 3 R O o i E b J w q A D f V + p b W H w E 6 z d v p m 3 b t 8 t 8 V 1 Q 6 K c K M t f 3 E z y k y y T i L V b s o m f R z I F q Q 6 t a k 7 m 5 H G i l t l N B B q 3 2 x + v M U 6 + n F p f H H W E L d m 7 a l 7 t 5 t q Y J X o w t b k Y v y h w + e 3 j I 5 E b G w z b T D a S x h N w L U P + z 3 V 1 B Y I i S B d W 9 0 Z E T 2 s a j e + F F E K o E 0 I q k i Z F K S K Y z P 4 u v s r I y E 7 S O V Q s q P o R C w L g o F D q B S h w a V 9 Q 7 + Y L E k A y C 5 W g b j l y y s Y C b A h 6 k k H u r J A I f W i x c v 0 8 V L l 2 W f v c e P G y V f r f z F W q o 2 q T Y Q S U u j r q 4 u s r u y 6 C 9 / / j O d + e G s z H v 5 m Z Q 4 2 X B o E l Z A Q 6 0 z j a M i e U Y A y W L b R S q G l B 9 D I Y S s 2 h t Z 9 Y h w O 5 q a n B C d P B G 4 w 1 v y y 9 z f B l C a C 3 U m P n X q u B x j U 1 d b G z n d / u u v v 6 M L F y / J p i y T X C 8 g m p I 4 q i O E d / t 3 1 1 r p j 3 / 4 L Z 0 6 f U K W h + C I H y G O Y Y B A c F i U J I I j r F I B l b Q C o S o q c M D A z H a R i i H l x 1 B A x 4 h X / M 5 Q w E A G S 6 b M r G z K y k p 8 3 h D 2 E V / B 3 M C m N w v d s E Z P 7 m L d F C y A 2 I 3 q l 7 / 8 l E 6 d P E F P n z 6 n / f s / o h f P m 5 S E 4 v q C C X 1 z / U a y + M Y U g S J G h z B r H t x J I m 2 Q x + N X 8 d a y a Z n o h a o n q m U o Q H v 3 q Z P z U x 1 p Q S g A 5 x A p h 8 q Q r N 7 V q h 5 c j r Q K q F G V t 7 L v x H x Q m r 2 w B Y T Y O Q k n 1 u O Q a k w A a 4 B g C D i i 5 8 b 1 m 7 J V m S J N S C a E I c l s G c V M L l 8 k H 1 I H Z J G 0 x C r t t P L 4 j O O g 3 A / w P Y S g n I e V D r B c e 9 a 2 s C 7 q A 2 F d v l O k F P b e h r K C C k S F I G B B G w 6 C d h m T v R N e K 9 3 o W N m 3 e T b s X + 2 l H N f C q h 4 W v s r K C i l v 8 9 h V q + M I O L 8 X X h d I D w 0 P y 1 m + e / f u p o A l g 7 y T A 1 R Z U S l 1 F m C i T H u D d L P d J q T B q o J Q 0 E 8 7 y i f F e b e x K 6 z c j T j k Z j v p 9 C c f G 5 + W 2 k i L M R R C 6 6 i f K 7 M 8 0 r M B q F T P t J r o 1 U e 2 o J c z H 3 a 8 g n h k O 8 M L J h O A s R F 2 n j K T K S p x V A D Z + v s H 6 N y 5 C z w + s 9 A X X 3 w m f 1 O Q b e N a N B k g + N l b H U w 8 4 + 9 Y v 6 O d l R 6 R T k 9 f W 9 U z h o T 6 + C C W 5 M e 3 i V Q M a a P y w d A A / e R l e 7 v 4 6 K E S M N G Y l a 2 W H K C S E Z A 3 O j w k P 2 8 F i e F O s p n L X M B O v m Z o q S Q e E B K H x J H 2 3 t 1 7 d P T Y U R r x 5 0 i 9 w R c Q e 9 M X l x Q b 6 l y I R q e M 8 R M C d 5 C 7 K n n c x C S a 9 I B I m k z K u p e V n d p L N s x I G 0 I B Q 5 4 w 5 R c V U U F R s V Q E K j E R P F 4 P 5 c y y F 9 1 y B o Y i m 0 o W v m M U y r q q O j q x q s k k A b 4 p X B + P H j 2 m 0 d E x 8 f a / c P 4 i 5 V h H h B B Q A 7 F X h Z J Q T K b p M D 3 o 0 s e 8 B m h 7 x b Q i G q t 9 T 3 p Y O k E F B K H 4 X k 3 N 4 v c G / B C A V E b H n x Z h P E D c S 0 6 I y o d 5 D 0 z 4 Q h p p a F W k s K i E 1 h Q l d q t Z 7 u B 2 u 6 g t r V H m m F c C Z p A J g d / 0 Y W M z e S y 5 V F Z W S s e O H a H D h z + W O S s Y k r Z s r a f 8 g j w h 0 P 1 O G z 1 4 Z T O k E y R R i H g 0 L G T C s / 6 A Y a w w p N T H h 3 b N a A O p H t J m D K U D j B H d P a 8 5 r S o 2 v z D + E G O s p e n q 7 j W u V m B G f s b i J L d e 3 o H x E Y g B b w k l Y U J 0 7 8 k r W l t X S T s 2 Y I y r 8 u B Y i 3 V W m E + C R R C 1 d 7 X V T m M s n X B f k 8 Z C A Q p w D A n V 1 M + E F 1 X P T 3 b y i X R L 1 A Z S O V i u P + 9 Y n E L 9 A V F q m y a 3 y y 0 e 0 Q D E L N x d A N V r q g p d W V w 4 E 5 A I 0 x 2 X y R W e k E 1 E H X a b H B w A y Q M V C 2 o Z p D 7 G o d i t q K a m W n a P B Z G w l A N L N 6 Y m p 8 j l d t G z Z y / k t H q Y 0 u u 3 1 F M G 3 s c g E 8 g B s q g 9 K y q E P G 2 D R B 2 D r P K B P E I a p d Y V u r 1 U l e M h H 2 s c t 9 t Z E u r F h B y + + v U J y s p a / O 6 1 H w J p S a h c 3 7 D 0 f t j f T f e c a A Q I I J T G C q H i s X 8 V x p c q j Y Y O a I O O V p l R h p i Q x d g H Z 0 e 1 t r a L f y T O 1 8 U 6 J 5 x k D 3 K K U S g L R 9 7 o y d o o o U a G R + Q A A l z D N D 7 t 0 1 I J R D J I x V J u e 8 W U k O g F K x S D r N M r M v n 4 n o f + 8 U + / k u + T T r B c f 5 F + h L J b w l R k 8 T K R r D I A R u 8 I U i E o C a U c a V c I F Q 8 Y J U 6 s m / / e 8 I p U Y 3 L 0 D c p V e Y S z y s c S 5 e e f r 9 L B g w c 5 3 y S Z E H g s B M v e 2 n V r 6 G a b X X l A a B I x E R F j z F T J k g k S C u 9 1 u 4 O V P 0 M 6 4 S z d o 8 f 3 U l V 1 + j k 4 p 4 W 3 e W w I h i 0 0 w j 0 n T o w I + K G q e K T X Q 6 + q g X H U C u L B b Z 0 G J u d n 3 A W B s O 9 5 b m 6 O Q S Y Q R v n b o c P C W U 8 P H j x U E s d E p v G J C Z k A R t o X U H 8 T C S K l V L o 4 w y d / + 7 z X I v t H I K g x V I C q m U y J 6 j 7 V Q 9 o Z J X Q I 5 J R J B b 7 s 7 J T K x S A Z + S C V X N O K p 0 Q y 3 O + a u 2 w 0 g T o 6 O m S y V p F J B Z A H F r m 8 / D w Z v 0 o + X 4 s U Y q J g J y X s U w H S B I x 8 p C O W P Q 7 r C j 3 K G M H 1 N j I J k h n j q o C P P v / i G H + D x P W e 6 m F + X V U K g v t I 8 R m r q q y U N T h q j Q 6 H s J X O P n P S z y 1 o N G m n z b 4 3 y E R 5 E m j i g F S j I 6 O R 6 0 g Q g q h 0 R W U 5 n b 9 w i a a x B o 1 D c 1 M z b d t a L / f E 9 x J E A Y l A H t Q P / p Z j t w 0 S S U k n I R I C S 6 g w x 0 X F s 6 8 K T m W k x X q o Z G H E n k e v e 3 u p r a 2 d C R W U A f P l Z r t U j i w L 4 A a x g s S 4 l 2 Q / C R A B 5 Y Z 5 P m y l X F R c Z J A j S i I V F E l g T c 3 L y a X h o S E a 6 B + g s n K l O e B 5 z C n p 5 9 X f K z L p J R l Y f o M t x D S Z Y C 7 / e x g i E t R 1 u g Q e Q 6 X 3 v 6 L C Q n J n u G h y Y p y w T k o 5 W S J A x V A m 9 B X E Y 9 x r j U g p E E i r e D q g k 8 I C T u z P Z y a F 9 v h H P D A 4 K H s m b t u + l Y q K C i P b k e E e n r 3 e Z u d n F Y k Q q 8 n b A F n C f h p n I j V 0 W o V I O j j s F j k A z l y / 6 f Y v b V U + j X F X I e V w D / n s e Z N U V l 0 B H C x V r w f X F d 0 Y d K N Z 3 l B l g B A I h s n j T 0 w m B K x 3 0 m M n G T O Z 7 o E s g 0 w m p 8 N J 2 d l Z R n m r f B 2 6 R 9 W 8 l 1 L n o q R C R + f x B u l J D y m C S V D S 6 R / + 9 F v j e 6 Y v 0 p 5 Q g M e V T z m 5 O T L I L c 3 0 S i V J R W p p x R W J A b F u P C s I k 8 s W I r d 9 J o m k 4 R s x D r f W 1 z J m A m G M e 3 1 9 W H 8 W F i 9 y M 5 H a 2 t o 4 D o t H R E u f H h s p M o l a J 8 + x N E K d c F C 7 w 8 L S 5 6 d j J w + w + q i + X T o j r c d Q O o R s d i o r L R W 9 H 8 a J H e V T q u f T k g q V C l J B / V v O p N I / m 2 N P I G p 8 E B K Z 0 h i L 5 u R k q X w u O 3 R U s J 6 i H I e H h 2 V r M Q R R 4 1 C 2 T K o n T 5 9 S W V U t q 3 l w e k V 5 m 8 m E m J 8 F g R B H y I R r P z f C E N W t q U l Y t + k W l o S E A r y 5 5 d T b 2 y e k 8 k 0 O S a W F R J V Q l a p i r k y D W G p s t b S J p S X y z M C k w e 9 n s o h J G 6 Q B k V A + B o G 6 u 3 u o o e G B p F G e T S + a x I 3 o 5 q 3 b 4 n Y E D w l I J u W D F 6 T O z k 5 x V W p q U X t J a G l k l l B C I F x r I k l g 6 c T x n / 7 7 7 4 1 v n P 5 I e 6 O E + V 9 B 9 R r Z 7 N 6 V g f O G U J l G B U p a x a q S N c F U w 9 K N j V + 4 S J Y C y a K / R 3 c e M g c E M u H 3 I m 3 E q s G D G C q N G C t z s e Q c X h J Y k l F X V 0 c 1 q 6 p p 1 8 6 d 3 G C Y T B H J p G J s K u r g 8 Z Q v Z x O X t y p b X f 6 a T K p T U / U R U f U 4 7 N 6 z l W x W t f h w K f x b M h I K C D m z p G J H h o b J G k a F q U p V p F I 9 p S K S 0 S B E N V H j K 2 l 8 0 h D 5 j e Q l T S E k M m K D W J p M i B W Z 1 O + e 8 i p i S c B Y i G P M D c F i h 8 0 p 4 b B a X 1 8 v B F K k M 4 K x x E L G T 5 y G + n e v y 6 3 K F 4 Y g g z z 4 G 0 0 m 1 A N c i 7 R k Q t r l d N A u J t R S w p I Y Q 5 l D u J g H 0 1 z p 2 Y F X R k 9 o J p W R 5 q A r W T c u R S y j A f J b q V a Z P l B S F s T R s Z l A i K O / U 5 N o 2 q d O h M T m K a r D C c q K W x g k s L G K y + l S B A I x j P s g E D z P G x o a u H x R h k G 6 3 m r l t L 4 f L e O Z Z F J 1 g T y Q y c L j J l H 1 E t R h O o c l J a E 0 c u q 2 U E F e H l e g U i u i p F K x V D I a F h q A D m g 4 H C I N D w 1 S Q m o Q S x E m U d C E M R M n e i 1 p 4 5 l o U L / x Q Z e V H j c + p y u X f 6 K h 4 S H q f P W K m p q a D e u d U S Y c o 5 w g w U A q O L 1 i f k o / A y O E K k O U r d F p o Z z N x B I y 6 b O e v B T m 5 / 7 l f / z R + G V L C 5 Z b L V 1 p r N / M j h u 3 O s k i B 4 r Z e E z A s S z z i A Z 4 q m O A j d l + p O E D K G m J V R q 9 j q Q l g X e V F 4 G 6 j F 6 / O 4 A 4 5 l h D k Q o i l V P 8 Y l w b z 4 F I + p 5 I K 8 l X A Q / g f p Y 9 Q N s r P U I Y C x Y E w p s c p E N n w m n V y a g Y z z Q 0 3 K f C w g I q r y i n G 5 i 4 B d m E p C C P I p 8 i F s d C L K N D 4 x g n p o B M f / q 3 P 8 h k / F K E 5 f Y S J l T I M 0 H X H w w p 8 j C h 1 G l 9 x t o p T o M w Q i i D V I p c B p k 4 D c r o a 3 5 R s c q V 2 G C U j g x E E m 8 J w g j 8 N 6 X x I q 8 q B k G Q K 2 n 1 3 E z i I E B S R f P 1 N b / Q o d p p u R Z 1 U c h h m u h F P h N J X 0 N K 4 d l b 7 f a o G o h Y C K c k l V b z 1 H h J G S H U G i c f H T l + g D b X r 8 O X X J J Y k i q f h t W d T f V l X u k x Y U K P D I q h h h i x b g C q h 0 X g R i G q T u z 4 S j U Y a X D S G H U D N W I 9 / p p x L z 7 w i + l a P 5 s g S A P G Z 6 u G r F W 5 6 H f i t G 7 I k j Y 9 F 8 k 3 B 3 X f f I 1 n N R m i E 7 Q 6 5 o D 8 i A F C 7 a W H 6 + u t N t m b X O U b 5 S f 3 U K Y G i b i s h U i S x m S 7 j 8 d l u U u a T I D l d u v S l V A a D f d f 0 s R k w F D / 1 A p f i 1 b 9 j N W + W u 2 D W T i q / i F A 7 d N p S B + d x j v r P C Q 5 r R L y X 0 P n m s F U M l I G Z l w a d 4 0 X F a k H 5 E r n a 3 L K p b p W 9 4 2 0 J N V c W 5 T A 6 j 4 6 B H 4 x O o Y w 1 R b 4 q C K H S S F E j n d D Q g B 5 n v X a a H h S q 4 H I M z o d E 7 G k U x I V L 0 q s Y N A n a u I f / / F L f N s l D S Z U t 9 T J U s f N m y 3 k 9 Y c N I k X H U 3 J t 0 0 T S 5 G I a R E g V J R e / K I I Y 1 y q N d 8 e 1 i i N Z x m s E + r 6 i g E J c y X O j V 5 E B R Q z J k P 9 4 0 c 8 g j s k 3 g u S Y r y N p R a B I m s m T 5 Q j S t g q v X E d U P a S 1 m s f p x 9 2 2 y O Y q I F B E s i F I W p O J 0 w a R I K m 0 R p C b k 0 3 / 9 K + / w 7 d e 8 r D c W S a E A m 7 e a q Y p D z b I x J g K S + Z 5 H G W Q S J H L i I U w I F i U T D O I x c S Q W P 7 j R V 4 l l k j d M G H G R Q x i i h / t X + e h 4 a t E N D 8 S G / c M g q h r p J F n E E e u j X t Q S e V a E S l C L i b J g d X q / C 0 / k w i d z r 1 O Y 5 s v e V Y R S 0 g E M g n R Q B 5 F L r P K J 2 q 0 q I I c G 2 Q q K M i j f / j T b / B N l w W W F a G A 2 3 e a a X z S z 2 Q x W f 9 A H C G W I a G E S C p g M x j E Q h p T E N q Y 0 u q / i o 2 U g t y f D 9 D w d S q S k B d w w h w j g a S Q R f J j 8 p C W Y J A m Y R 4 I o W L 4 0 u E k D J F K m k S I I Y H k O Q 6 c 1 q S a K Z l w r c i E T V c i k o n j 4 q J C + r t / S r + N V t 4 E l j t t y 4 t Q w O D g u I y r l L o H E i l y i Y T C + E q I Z J B K Y h B H x w a J d F p I h D T e W Z F H 7 m v I M 3 N D K i H 6 I h A i q I S R q 0 i B C 8 n R + U I Q 4 5 7 x j H p O p 6 P E i q Q h d T g W 6 W P K i 0 o l w w B j p C U Y R E K s y R Q Z M 0 E q I c 1 k w v E z J 0 4 d p k 1 b l r Y B I h G Y U D 1 S J 8 s N v b 0 j 9 P B R B 7 d 3 q H + G t I p I q B h J x T H G W E K O m A A S S Y x r v L H O k 3 T k x X h l R B I G j N K P V g K I o F M 6 L S m O T D E H y d f 3 d Z 4 R S 8 A / J s S M P E g c I Y 1 K S 4 B 0 4 u d U 2 i C Q T g u J k A c C q X t a z Y u S i a 8 x a c t S y s K f e f T 4 Q a r f t g F f b N n B c n e Z E g q A 7 9 q 5 c w + 4 F E A a s 6 F C j 6 W i Z M K k Z 1 R K q Z h f 1 D V Y I p d g i 5 H G C 2 B O z w F V E S C F J B h o 9 C q W V 1 z I f 7 z I q 4 o l b e S Z Q v Q a Z D H S B n H 0 n F O E R B K D W C y Z c B 9 5 s 5 B J S S d t g F C S y W 6 3 0 f / 8 9 3 + S V b v L F c u a U B p n z t z h U Q R I E 6 P + R W I Q y C C T p D n W p A J d E E u e Q R 7 J 1 2 l J M n R e J B k B t 2 0 T j A v w I Z I 2 U h L L D S P m V + O P I 4 T B t Z l A k a D z F H F m E s k U c 1 B x V L 3 T s S I T x z B K s G T C K l s d Y w d a k G m 5 w 3 K 3 f Y V Q w O N H b d T R O c B c Y F J h H A V y S R r E M Y g F 0 p j I B e J E p R b e B T E S 0 W v N I I k A n T 8 D w p A I D I o Y C W 7 8 E p l i D i q J Z 5 B v 5 B n 3 o o H J Y e Q L Y Z A H w g h 5 j D z j W h F J S y S D U C Y y K R U P 1 y C T k k q Y L O c 3 p 4 2 b 1 9 O p T w 7 L d 1 r u Y E K 9 V r W z A v J 6 f H T 2 3 F 1 O m S U U p B a T R k u r G E k F 5 s g 1 / u l r E E Z i B v I M K L L N D i F A B C C F i t V / c 4 x X 4 x p p I 6 h 8 R Z h o P k h j x E K g 2 D G T S i v y G L E O I p k Q Q x K p 8 R J U P V j 0 s L f 8 P / 7 L 7 y g 3 L 0 e + 7 Q q 4 j l c I F Y 8 L 5 + / Q x K R P k Y g J N J N Y I N J M U s W q f 5 o 4 O u a E I p c Q T R L J I b U B U h g Q g q h Y R Y g V U X A D d x V Z c K H T i j Q z 0 y C P i u P I h B j 5 W i I Z R F K x I Z k Q w z T O M X 4 W t h f 7 + 3 / + t X y n F U R h u b d C q I T A + p 5 v v 7 3 G z R U E i S W U l l Y G m a x g i Y r l H 1 q c Q a Y 4 c m l G 6 U u N u F p A 4 1 e x v K o L F Y M g 6 k K u 5 U q n I w T i I M Q x 5 R v E U f k m M g m J j D h C J I N E E i s V D 8 + 6 X E 7 6 t / / 1 9 7 J 8 Y w W x I P r / k Q E 2 D I n r 1 r Y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 G u i d = " 4 f 7 f e 1 5 2 - f d 0 1 - 4 c 0 7 - 8 9 f 2 - d 2 b c 8 e 1 a d a 2 9 "   R e v = " 1 "   R e v G u i d = " b 6 f 2 5 2 e a - 5 e c e - 4 0 8 c - 9 c c 6 - 5 e 5 9 e 2 3 8 7 3 0 e " 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D a t a M a s h u p   x m l n s = " h t t p : / / s c h e m a s . m i c r o s o f t . c o m / D a t a M a s h u p " > A A A A A B 4 I A A B Q S w M E F A A C A A g A h 3 y r V r e x C 4 2 k A A A A 9 g A A A B I A H A B D b 2 5 m a W c v U G F j a 2 F n Z S 5 4 b W w g o h g A K K A U A A A A A A A A A A A A A A A A A A A A A A A A A A A A h Y 9 N D o I w G E S v Q r q n P 0 i M I R 9 l 4 V Y S E o 1 x 2 9 Q K j V A I L Z a 7 u f B I X k G M o u 5 c z p u 3 m L l f b 5 C N T R 1 c V G 9 1 a 1 L E M E W B M r I 9 a l O m a H C n c I U y D o W Q Z 1 G q Y J K N T U Z 7 T F H l X J c Q 4 r 3 H f o H b v i Q R p Y w c 8 s 1 W V q o R 6 C P r / 3 K o j X X C S I U 4 7 F 9 j e I Q Z W + K Y x p g C m S H k 2 n y F a N r 7 b H 8 g r I f a D b 3 i n Q u L H Z A 5 A n l / 4 A 9 Q S w M E F A A C A A g A h 3 y r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d 8 q 1 b Q F Y 9 H G A U A A B o K A A A T A B w A R m 9 y b X V s Y X M v U 2 V j d G l v b j E u b S C i G A A o o B Q A A A A A A A A A A A A A A A A A A A A A A A A A A A B 1 V k 1 v 2 0 Y Q v R v w f x i o F x m g Z M t O n K S B U b i y 4 6 S A U y V y c 4 m K Y k W O 5 G 2 X u 8 x + q I 6 D H P p P W v Q Q p E B P R i + 5 8 o / 1 D S k n a c T 6 Y J G 7 O 1 9 v 3 r x l 4 D x q Z 2 n a / o 4 e b m 9 t b 4 V L 5 b m g i e d n i Y O s K 6 / d T / t 7 e w f 7 e / s H d E S G 4 / Y W 4 W / q k s 8 Z K + O w G p 6 4 P J V s Y / + R N j w c O x v x E v q 9 8 d e z H w L 7 M C t + 1 Y W b f W / 5 x O s V 0 4 C e W L i P K T q a p o o R x F P B d G q X b J G D V l Q 4 m j g f 3 e z s d H x 8 M j v z L k 2 M s p b 9 b J L m R u c q d x x m z 3 m l Q 1 R h d l x V R n M x d Y s 4 d m U 1 m + o y G Z U r N / u i m i / f P 1 Y 3 z M O q t 5 O 9 P G G j S x 3 Z H / W y X k Z j Z 1 J p w 9 H B K E N + u S u 0 X R 4 d 3 t 3 b G / 2 4 k 7 V Y f N W b e F e 6 C O g e s y p Q c A / A X K g 5 w F j v r N f 7 L W w Z v V y v H x s z z Z V R P h x F n / g z l + N L B T Q K u n h d 8 S d 3 F 1 7 Z s H C + b N O S z d D v i J + 9 e d O 7 0 C X K V G W F K i I O U q E i R y y + z e h N D 1 0 K 6 J K W v r n b E 5 G v Y r M 7 G t B p q b T Z 2 N h H 7 w r E w M Y T G w / v D C W F Z u d g Q G f 1 e z R o 0 9 s d e E M m 6 O l Y r z q c 3 h 3 Q B Z e 0 0 O b S h W 8 2 t g 8 H 6 E J J r x L O r M C f z R P 3 B v S 0 / n v F h k 6 L B G p I b z f D 3 B 9 Q / Z t n 1 Q 8 7 w j a B U d X v 6 j / d p s M H A 5 q C n + 0 2 B s I t d A j d X k d 7 A 3 q W l K H 6 / S 5 7 R Y p C U l S 1 J p 3 O R 6 O 2 X m W W q R S q s 6 3 f K c p 9 f W N B b H K J t M 1 V h T o E 6 g 4 H 6 M K U y X O o n C 0 4 U d A l 1 b 8 L Q i F K w g o T K E O V Y U m Z X f z T H b i O D j 7 L A 2 k E C r x M G r a B S p Z 3 Z L J w c 6 2 6 j N H U M 9 R r h E C c t d 1 B 5 B z T p z D E E t m i 4 y u t f l a E P a O u 2 W / 6 e T S C H B x D h F Z N s U E 6 o w r P g F p b R X 0 O M h + F y m i e M B B M P 6 e y w g x m F H 5 5 T Q X M 5 L k Q K C A X g d S r V P 8 R d e 7 C c D j c 2 Q y 3 j 3 B P V U y e r x V A N C u 1 R H L 9 X J U a W R c q E K I u j P M y O x m V E D O U o 0 P p M t Q S d F S e l j 5 B c 4 g l L E i L t L V 3 I S P q D n m A k I / E H Y 6 c 1 x + C 9 J j p B e q l p y 5 H K l L n i Q 4 5 R j i X Q 3 P I M H 5 y k + Y A x L Z n J E D u b M 5 S Z k Y L k b A V + i q A l W u v 6 F e h h E z i A 1 r 8 / z n d Q U 5 T Z z J M x D J J O s e e I b v 9 5 2 z U F U q E J w s 0 v K B R I T X 0 I i P t h W W V V z h Z K X D d f 3 E a a d X v I d 9 B G o 5 p V q E j 9 F 2 E P k + B E 7 I b + 3 T d g I c M z r W H R C S 8 b N o c w m a i v B A c 5 N a l 1 C 3 7 5 b r X m x b 3 G o v o d S l T 5 S h P B i h i T P v n z j a 3 V Q N o S 7 p d q B K S R p t j f e O B Z F f e 9 + H x 5 C P P m L 5 z S / z 2 x x A J t V s J T z N S U A n 0 x U M F Z B A g t 1 C Q f x p W N 4 b o m E R V Q V v X E e I B Q p y u m t y k r U s V o n f W l V p 1 z M 2 e t F D V H 3 C Q 6 V s u B 0 I x T / 3 p 5 B g h 4 M S 3 X u Z s w H X Y e 4 X b 4 K P z c G s 6 v z X t S G g 0 a r h r 6 x s Y O p k N A R H g Y 2 B W D U f x A / 7 i a Z V M L q V 2 e J m I l 8 d y E u S R G 1 v P t W m Q R 3 j R H N + Q l v r N j e S F 5 g t B G Y 5 g g k 8 S x h D g 2 a D f N 1 D 5 r J G n h v h M + H z A l f d p a Y H 2 + U Z U I w s x x Y U o q b w j T Y 5 5 1 z x M R B c u c J S v 5 H u k / s v m Q u M 1 a 3 Q 7 7 K S Q v i 3 0 t W h G h w 8 Z 9 B d r j c i d D n B Q f x B J F 3 O + q m + i P H c Y N t P Y 1 r 6 A E B m N L 5 M G n r 5 N u A l a E f U y V J C e C n 0 A u Y R S A O q S U V s r 1 R X Y h 1 O 3 I y h n 0 F d g i 1 v 1 v y W / 3 d n e 0 r b z U + P h v 1 B L A Q I t A B Q A A g A I A I d 8 q 1 a 3 s Q u N p A A A A P Y A A A A S A A A A A A A A A A A A A A A A A A A A A A B D b 2 5 m a W c v U G F j a 2 F n Z S 5 4 b W x Q S w E C L Q A U A A I A C A C H f K t W D 8 r p q 6 Q A A A D p A A A A E w A A A A A A A A A A A A A A A A D w A A A A W 0 N v b n R l b n R f V H l w Z X N d L n h t b F B L A Q I t A B Q A A g A I A I d 8 q 1 b Q F Y 9 H G A U A A B o K A A A T A A A A A A A A A A A A A A A A A O E B A A B G b 3 J t d W x h c y 9 T Z W N 0 a W 9 u M S 5 t U E s F B g A A A A A D A A M A w g A A A E Y H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M t A A A A A A A A Y S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y Z V F 1 Z X N 0 a W 9 u Y X J p b 1 8 y M D A z M j A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B y Z V F 1 Z X N 0 a W 9 u Y X J p b 1 8 y M D A z M j A y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y M F Q y M z o z O D o 0 M i 4 x N T Y 5 M T c 4 W i I g L z 4 8 R W 5 0 c n k g V H l w Z T 0 i R m l s b E N v b H V t b l R 5 c G V z I i B W Y W x 1 Z T 0 i c 0 J 3 W U d B d 1 l H Q m d Z R 0 J n W U d C Z 1 l H Q m d Z R 0 J n W U d C Z 1 l H Q m d Z R 0 J n W U d C Z z 0 9 I i A v P j x F b n R y e S B U e X B l P S J G a W x s Q 2 9 s d W 1 u T m F t Z X M i I F Z h b H V l P S J z W y Z x d W 9 0 O 1 R p b W V z d G F t c C Z x d W 9 0 O y w m c X V v d D t D b 2 5 z Z W 5 0 a W 1 l b n R v J n F 1 b 3 Q 7 L C Z x d W 9 0 O z E t I E V t Y W l s J n F 1 b 3 Q 7 L C Z x d W 9 0 O z I t I E l k Y W R l J n F 1 b 3 Q 7 L C Z x d W 9 0 O z M t I E f D q W 5 l c m 8 m c X V v d D s s J n F 1 b 3 Q 7 N C 0 g R X N 0 Y W R v I E N p d m l s J n F 1 b 3 Q 7 L C Z x d W 9 0 O z U t I F R l b S B m a W x o b 3 M / J n F 1 b 3 Q 7 L C Z x d W 9 0 O z Y t I E N v b S B x d W V t I H Z p d m U / J n F 1 b 3 Q 7 L C Z x d W 9 0 O z c t I E 7 D r X Z l b C B F Z H V j Y W N p b 2 5 h b C Z x d W 9 0 O y w m c X V v d D s 4 L S D D g X J l Y S h z K S B k Z S B m b 3 J t Y c O n w 6 N v P y Z x d W 9 0 O y w m c X V v d D s 5 L S B T a X R 1 Y c O n w 6 N v I F B y b 2 Z p c 3 N p b 2 5 h b C Z x d W 9 0 O y w m c X V v d D s x M C 0 g U X V h b C D D q S 9 l c m E g Y S B z d W E g c H J v Z m l z c 8 O j b z 8 m c X V v d D s s J n F 1 b 3 Q 7 M T E t I F R l b S B h b G d 1 b W E g Z G 9 l b s O n Y S B j c s O z b m l j Y S B v d S B p b m N h c G F j a W R h Z G U / J n F 1 b 3 Q 7 L C Z x d W 9 0 O z E y L S B T Z S B y Z X N w b 2 5 k Z X U g c 2 l t I M O g I H F 1 Z X N 0 w 6 N v I G F u d G V y a W 9 y L C B x d W F s L 3 F 1 Y W l z P y Z x d W 9 0 O y w m c X V v d D s x M y 0 g V G V t I G F s Z 3 V t I G R v c y B z Z W d 1 a W 5 0 Z X M g b W V k b 3 M g b 3 U g Z m 9 i a W F z P y Z x d W 9 0 O y w m c X V v d D s x N C 0 g R 2 V y Y W x t Z W 5 0 Z S w g c X V l b S B v I G F j b 2 1 w Y W 5 o Y S B x d W F u Z G 8 g d m l h a m E g Z W 0 g b G F 6 Z X I / J n F 1 b 3 Q 7 L C Z x d W 9 0 O 0 Y x I C 0 g Q W N 0 a X Z p Z G F k Z X M g Z G U g Y W R y Z W 5 h b G l u Y S A o Z X N j Y W x h Z G E s I G J 1 b m d l Z S B q d W 1 w a W 5 n L C B z a 3 k g Z G l 2 a W 5 n L C B k Z X N w b 3 J 0 b 3 M g Y X F 1 w 6 F 0 a W N v c y 4 u L i k m c X V v d D s s J n F 1 b 3 Q 7 R j I g L S B O Y X R 1 c m V 6 Y S B T Z W x 2 Y W d l b S A o Y 2 F t a W 5 o Y W R h c y B u Y S B m b G 9 y Z X N 0 Y S w g b W 9 u d G F u a G l z b W 8 s I H Z p c 2 l 0 Y X I g Z 3 J 1 d G F z I G U g Z G V z Z m l s Y W R l a X J v c y w g I C 4 u L i k m c X V v d D s s J n F 1 b 3 Q 7 R j M g L S B G Z X N 0 Y X M s I E 3 D u n N p Y 2 E g Z S B W a W R h I E 5 v Y 3 R 1 c m 5 h I C h E a X N j b 3 R l Y 2 F z L C B i Y X J l c y w g Y 2 x 1 Y m V z I G 5 v Y 3 R 1 c m 5 v c y w g Y 2 9 u Y 2 V y d G 9 z L C B m Z X N 0 a X Z h a X M g Z G U g b c O 6 c 2 l j Y S B v d S B k Y W 7 D p 2 E s I G J h a W x l c y w g I C 4 u L i k m c X V v d D s s J n F 1 b 3 Q 7 R j Q g L S B T b 2 w s I M O B Z 3 V h I G U g Q X J l a W E g K F J l b G F 4 Y X I g b 3 U g b m F k Y X I g b m E g c G l z Y 2 l u Y S w g a X I g w 6 A g c H J h a W E g c G F y Y S B y Z W x h e G F y I G 9 1 I G 5 h Z G F y L C B m w 6 l y a W F z I G V t I G l s a G F z K S Z x d W 9 0 O y w m c X V v d D t G N S A t I E 1 1 c 2 V 1 c y w g Q 3 J 1 e m V p c m 9 z I G U g T W l y Y W R v d X J v c y Z x d W 9 0 O y w m c X V v d D t G N i A t I F B h c n F 1 Z X M g Y W 5 p b W F p c y B l I H R l b c O h d G l j b 3 M m c X V v d D s s J n F 1 b 3 Q 7 R j c g L S B Q Y X R y a W 3 D s 2 5 p b y B j d W x 0 d X J h b C A o T W 9 u d W 1 l b n R v c y w g Y 2 l k Y W R l c y 9 2 a W x h c y B o a X N 0 w 7 N y a W N h c y k m c X V v d D s s J n F 1 b 3 Q 7 R j g g L S B E Z X N w b 3 J 0 b 3 M g Z S B K b 2 d v c y A o Q 2 H D p 2 E v c G V z Y 2 E s I G F z c 2 l z d G l y I G E g Y 2 9 t c G V 0 a c O n w 7 V l c y B k Z X N w b 3 J 0 a X Z h c y w g Y 2 F z a W 5 v K S Z x d W 9 0 O y w m c X V v d D t G O S A t I E V 2 Z W 5 0 b 3 M g Z G U g Z 2 F z d H J v b m 9 t a W E m c X V v d D s s J n F 1 b 3 Q 7 R j E w I C 0 g U 2 H D u m R l I G U g Q m V t L W V z d G F y I C h T U E E s I G N l b n R y b 3 M g Z G U g Y m V s Z X p h L C B 0 c m F 0 Y W 1 l b n R v c y B k Z S B z Y c O 6 Z G U g Z S B i Z W 0 t Z X N 0 Y X I p J n F 1 b 3 Q 7 L C Z x d W 9 0 O 0 Y x M S A t I E Z l b s O z b W V u b 3 M g b m F 0 d X J h a X M g K G N h d m V z L C B j Y X Z l c m 5 h c y w g d n V s Y 8 O 1 Z X M p J n F 1 b 3 Q 7 L C Z x d W 9 0 O 0 Z Q M S A t I E h h d m V y I H B y Z X Z p c 2 l i a W x p Z G F k Z S B l I H N l Z 3 V y Y W 7 D p 2 E g K H N l b n R p c i B j b 2 5 m b 3 J 0 b y w g d G V y I H J l Z G U g b m 8 g d G V s Z W 3 D s 3 Z l b C w g b W V k b y B k Z S B t Z S B w Z X J k Z X I s I G 1 l Z G 8 g Z G U g Z m l j Y X I g Z G 9 l b n R l I G 9 1 I H R l c i B h Y 2 l k Z W 5 0 Z X M s I G V 0 Y y 4 p J n F 1 b 3 Q 7 L C Z x d W 9 0 O 0 Z Q M i A t I F R l c i B l e H B l c m n D q m 5 j a W F z I G N 1 b H R 1 c m F p c y B l I G R l I G F w c m V u Z G l 6 Y W d l b S Z x d W 9 0 O y w m c X V v d D t G U D M g L S B W a X N p d G F y I G N v a X N h c y D D u m 5 p Y 2 F z I G U g Z X j D s 3 R p Y 2 F z J n F 1 b 3 Q 7 L C Z x d W 9 0 O 0 Z Q N C A t I F N l b n R p c i B m Y W 1 p b G l h c m l k Y W R l I C h u d W 5 j Y S B 2 a W F q Y X I g Z W 0 g Z 3 J 1 c G 9 z I G N v b S B k Z X N j b 2 5 o Z W N p Z G 9 z I G 9 1 I H B h c 3 N h c i B m w 6 l y a W F z I G N v b S B l c 3 R y Y W 5 o b 3 M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V F 1 Z X N 0 a W 9 u Y X J p b 1 8 y M D A z M j A y M y 9 B d X R v U m V t b 3 Z l Z E N v b H V t b n M x L n t U a W 1 l c 3 R h b X A s M H 0 m c X V v d D s s J n F 1 b 3 Q 7 U 2 V j d G l v b j E v U H J l U X V l c 3 R p b 2 5 h c m l v X z I w M D M y M D I z L 0 F 1 d G 9 S Z W 1 v d m V k Q 2 9 s d W 1 u c z E u e 0 N v b n N l b n R p b W V u d G 8 s M X 0 m c X V v d D s s J n F 1 b 3 Q 7 U 2 V j d G l v b j E v U H J l U X V l c 3 R p b 2 5 h c m l v X z I w M D M y M D I z L 0 F 1 d G 9 S Z W 1 v d m V k Q 2 9 s d W 1 u c z E u e z E t I E V t Y W l s L D J 9 J n F 1 b 3 Q 7 L C Z x d W 9 0 O 1 N l Y 3 R p b 2 4 x L 1 B y Z V F 1 Z X N 0 a W 9 u Y X J p b 1 8 y M D A z M j A y M y 9 B d X R v U m V t b 3 Z l Z E N v b H V t b n M x L n s y L S B J Z G F k Z S w z f S Z x d W 9 0 O y w m c X V v d D t T Z W N 0 a W 9 u M S 9 Q c m V R d W V z d G l v b m F y a W 9 f M j A w M z I w M j M v Q X V 0 b 1 J l b W 9 2 Z W R D b 2 x 1 b W 5 z M S 5 7 M y 0 g R 8 O p b m V y b y w 0 f S Z x d W 9 0 O y w m c X V v d D t T Z W N 0 a W 9 u M S 9 Q c m V R d W V z d G l v b m F y a W 9 f M j A w M z I w M j M v Q X V 0 b 1 J l b W 9 2 Z W R D b 2 x 1 b W 5 z M S 5 7 N C 0 g R X N 0 Y W R v I E N p d m l s L D V 9 J n F 1 b 3 Q 7 L C Z x d W 9 0 O 1 N l Y 3 R p b 2 4 x L 1 B y Z V F 1 Z X N 0 a W 9 u Y X J p b 1 8 y M D A z M j A y M y 9 B d X R v U m V t b 3 Z l Z E N v b H V t b n M x L n s 1 L S B U Z W 0 g Z m l s a G 9 z P y w 2 f S Z x d W 9 0 O y w m c X V v d D t T Z W N 0 a W 9 u M S 9 Q c m V R d W V z d G l v b m F y a W 9 f M j A w M z I w M j M v Q X V 0 b 1 J l b W 9 2 Z W R D b 2 x 1 b W 5 z M S 5 7 N i 0 g Q 2 9 t I H F 1 Z W 0 g d m l 2 Z T 8 s N 3 0 m c X V v d D s s J n F 1 b 3 Q 7 U 2 V j d G l v b j E v U H J l U X V l c 3 R p b 2 5 h c m l v X z I w M D M y M D I z L 0 F 1 d G 9 S Z W 1 v d m V k Q 2 9 s d W 1 u c z E u e z c t I E 7 D r X Z l b C B F Z H V j Y W N p b 2 5 h b C w 4 f S Z x d W 9 0 O y w m c X V v d D t T Z W N 0 a W 9 u M S 9 Q c m V R d W V z d G l v b m F y a W 9 f M j A w M z I w M j M v Q X V 0 b 1 J l b W 9 2 Z W R D b 2 x 1 b W 5 z M S 5 7 O C 0 g w 4 F y Z W E o c y k g Z G U g Z m 9 y b W H D p 8 O j b z 8 s O X 0 m c X V v d D s s J n F 1 b 3 Q 7 U 2 V j d G l v b j E v U H J l U X V l c 3 R p b 2 5 h c m l v X z I w M D M y M D I z L 0 F 1 d G 9 S Z W 1 v d m V k Q 2 9 s d W 1 u c z E u e z k t I F N p d H V h w 6 f D o 2 8 g U H J v Z m l z c 2 l v b m F s L D E w f S Z x d W 9 0 O y w m c X V v d D t T Z W N 0 a W 9 u M S 9 Q c m V R d W V z d G l v b m F y a W 9 f M j A w M z I w M j M v Q X V 0 b 1 J l b W 9 2 Z W R D b 2 x 1 b W 5 z M S 5 7 M T A t I F F 1 Y W w g w 6 k v Z X J h I G E g c 3 V h I H B y b 2 Z p c 3 P D o 2 8 / L D E x f S Z x d W 9 0 O y w m c X V v d D t T Z W N 0 a W 9 u M S 9 Q c m V R d W V z d G l v b m F y a W 9 f M j A w M z I w M j M v Q X V 0 b 1 J l b W 9 2 Z W R D b 2 x 1 b W 5 z M S 5 7 M T E t I F R l b S B h b G d 1 b W E g Z G 9 l b s O n Y S B j c s O z b m l j Y S B v d S B p b m N h c G F j a W R h Z G U / L D E y f S Z x d W 9 0 O y w m c X V v d D t T Z W N 0 a W 9 u M S 9 Q c m V R d W V z d G l v b m F y a W 9 f M j A w M z I w M j M v Q X V 0 b 1 J l b W 9 2 Z W R D b 2 x 1 b W 5 z M S 5 7 M T I t I F N l I H J l c 3 B v b m R l d S B z a W 0 g w 6 A g c X V l c 3 T D o 2 8 g Y W 5 0 Z X J p b 3 I s I H F 1 Y W w v c X V h a X M / L D E z f S Z x d W 9 0 O y w m c X V v d D t T Z W N 0 a W 9 u M S 9 Q c m V R d W V z d G l v b m F y a W 9 f M j A w M z I w M j M v Q X V 0 b 1 J l b W 9 2 Z W R D b 2 x 1 b W 5 z M S 5 7 M T M t I F R l b S B h b G d 1 b S B k b 3 M g c 2 V n d W l u d G V z I G 1 l Z G 9 z I G 9 1 I G Z v Y m l h c z 8 s M T R 9 J n F 1 b 3 Q 7 L C Z x d W 9 0 O 1 N l Y 3 R p b 2 4 x L 1 B y Z V F 1 Z X N 0 a W 9 u Y X J p b 1 8 y M D A z M j A y M y 9 B d X R v U m V t b 3 Z l Z E N v b H V t b n M x L n s x N C 0 g R 2 V y Y W x t Z W 5 0 Z S w g c X V l b S B v I G F j b 2 1 w Y W 5 o Y S B x d W F u Z G 8 g d m l h a m E g Z W 0 g b G F 6 Z X I / L D E 1 f S Z x d W 9 0 O y w m c X V v d D t T Z W N 0 a W 9 u M S 9 Q c m V R d W V z d G l v b m F y a W 9 f M j A w M z I w M j M v Q X V 0 b 1 J l b W 9 2 Z W R D b 2 x 1 b W 5 z M S 5 7 R j E g L S B B Y 3 R p d m l k Y W R l c y B k Z S B h Z H J l b m F s a W 5 h I C h l c 2 N h b G F k Y S w g Y n V u Z 2 V l I G p 1 b X B p b m c s I H N r e S B k a X Z p b m c s I G R l c 3 B v c n R v c y B h c X X D o X R p Y 2 9 z L i 4 u K S w x N n 0 m c X V v d D s s J n F 1 b 3 Q 7 U 2 V j d G l v b j E v U H J l U X V l c 3 R p b 2 5 h c m l v X z I w M D M y M D I z L 0 F 1 d G 9 S Z W 1 v d m V k Q 2 9 s d W 1 u c z E u e 0 Y y I C 0 g T m F 0 d X J l e m E g U 2 V s d m F n Z W 0 g K G N h b W l u a G F k Y X M g b m E g Z m x v c m V z d G E s I G 1 v b n R h b m h p c 2 1 v L C B 2 a X N p d G F y I G d y d X R h c y B l I G R l c 2 Z p b G F k Z W l y b 3 M s I C A u L i 4 p L D E 3 f S Z x d W 9 0 O y w m c X V v d D t T Z W N 0 a W 9 u M S 9 Q c m V R d W V z d G l v b m F y a W 9 f M j A w M z I w M j M v Q X V 0 b 1 J l b W 9 2 Z W R D b 2 x 1 b W 5 z M S 5 7 R j M g L S B G Z X N 0 Y X M s I E 3 D u n N p Y 2 E g Z S B W a W R h I E 5 v Y 3 R 1 c m 5 h I C h E a X N j b 3 R l Y 2 F z L C B i Y X J l c y w g Y 2 x 1 Y m V z I G 5 v Y 3 R 1 c m 5 v c y w g Y 2 9 u Y 2 V y d G 9 z L C B m Z X N 0 a X Z h a X M g Z G U g b c O 6 c 2 l j Y S B v d S B k Y W 7 D p 2 E s I G J h a W x l c y w g I C 4 u L i k s M T h 9 J n F 1 b 3 Q 7 L C Z x d W 9 0 O 1 N l Y 3 R p b 2 4 x L 1 B y Z V F 1 Z X N 0 a W 9 u Y X J p b 1 8 y M D A z M j A y M y 9 B d X R v U m V t b 3 Z l Z E N v b H V t b n M x L n t G N C A t I F N v b C w g w 4 F n d W E g Z S B B c m V p Y S A o U m V s Y X h h c i B v d S B u Y W R h c i B u Y S B w a X N j a W 5 h L C B p c i D D o C B w c m F p Y S B w Y X J h I H J l b G F 4 Y X I g b 3 U g b m F k Y X I s I G b D q X J p Y X M g Z W 0 g a W x o Y X M p L D E 5 f S Z x d W 9 0 O y w m c X V v d D t T Z W N 0 a W 9 u M S 9 Q c m V R d W V z d G l v b m F y a W 9 f M j A w M z I w M j M v Q X V 0 b 1 J l b W 9 2 Z W R D b 2 x 1 b W 5 z M S 5 7 R j U g L S B N d X N l d X M s I E N y d X p l a X J v c y B l I E 1 p c m F k b 3 V y b 3 M s M j B 9 J n F 1 b 3 Q 7 L C Z x d W 9 0 O 1 N l Y 3 R p b 2 4 x L 1 B y Z V F 1 Z X N 0 a W 9 u Y X J p b 1 8 y M D A z M j A y M y 9 B d X R v U m V t b 3 Z l Z E N v b H V t b n M x L n t G N i A t I F B h c n F 1 Z X M g Y W 5 p b W F p c y B l I H R l b c O h d G l j b 3 M s M j F 9 J n F 1 b 3 Q 7 L C Z x d W 9 0 O 1 N l Y 3 R p b 2 4 x L 1 B y Z V F 1 Z X N 0 a W 9 u Y X J p b 1 8 y M D A z M j A y M y 9 B d X R v U m V t b 3 Z l Z E N v b H V t b n M x L n t G N y A t I F B h d H J p b c O z b m l v I G N 1 b H R 1 c m F s I C h N b 2 5 1 b W V u d G 9 z L C B j a W R h Z G V z L 3 Z p b G F z I G h p c 3 T D s 3 J p Y 2 F z K S w y M n 0 m c X V v d D s s J n F 1 b 3 Q 7 U 2 V j d G l v b j E v U H J l U X V l c 3 R p b 2 5 h c m l v X z I w M D M y M D I z L 0 F 1 d G 9 S Z W 1 v d m V k Q 2 9 s d W 1 u c z E u e 0 Y 4 I C 0 g R G V z c G 9 y d G 9 z I G U g S m 9 n b 3 M g K E N h w 6 d h L 3 B l c 2 N h L C B h c 3 N p c 3 R p c i B h I G N v b X B l d G n D p 8 O 1 Z X M g Z G V z c G 9 y d G l 2 Y X M s I G N h c 2 l u b y k s M j N 9 J n F 1 b 3 Q 7 L C Z x d W 9 0 O 1 N l Y 3 R p b 2 4 x L 1 B y Z V F 1 Z X N 0 a W 9 u Y X J p b 1 8 y M D A z M j A y M y 9 B d X R v U m V t b 3 Z l Z E N v b H V t b n M x L n t G O S A t I E V 2 Z W 5 0 b 3 M g Z G U g Z 2 F z d H J v b m 9 t a W E s M j R 9 J n F 1 b 3 Q 7 L C Z x d W 9 0 O 1 N l Y 3 R p b 2 4 x L 1 B y Z V F 1 Z X N 0 a W 9 u Y X J p b 1 8 y M D A z M j A y M y 9 B d X R v U m V t b 3 Z l Z E N v b H V t b n M x L n t G M T A g L S B T Y c O 6 Z G U g Z S B C Z W 0 t Z X N 0 Y X I g K F N Q Q S w g Y 2 V u d H J v c y B k Z S B i Z W x l e m E s I H R y Y X R h b W V u d G 9 z I G R l I H N h w 7 p k Z S B l I G J l b S 1 l c 3 R h c i k s M j V 9 J n F 1 b 3 Q 7 L C Z x d W 9 0 O 1 N l Y 3 R p b 2 4 x L 1 B y Z V F 1 Z X N 0 a W 9 u Y X J p b 1 8 y M D A z M j A y M y 9 B d X R v U m V t b 3 Z l Z E N v b H V t b n M x L n t G M T E g L S B G Z W 7 D s 2 1 l b m 9 z I G 5 h d H V y Y W l z I C h j Y X Z l c y w g Y 2 F 2 Z X J u Y X M s I H Z 1 b G P D t W V z K S w y N n 0 m c X V v d D s s J n F 1 b 3 Q 7 U 2 V j d G l v b j E v U H J l U X V l c 3 R p b 2 5 h c m l v X z I w M D M y M D I z L 0 F 1 d G 9 S Z W 1 v d m V k Q 2 9 s d W 1 u c z E u e 0 Z Q M S A t I E h h d m V y I H B y Z X Z p c 2 l i a W x p Z G F k Z S B l I H N l Z 3 V y Y W 7 D p 2 E g K H N l b n R p c i B j b 2 5 m b 3 J 0 b y w g d G V y I H J l Z G U g b m 8 g d G V s Z W 3 D s 3 Z l b C w g b W V k b y B k Z S B t Z S B w Z X J k Z X I s I G 1 l Z G 8 g Z G U g Z m l j Y X I g Z G 9 l b n R l I G 9 1 I H R l c i B h Y 2 l k Z W 5 0 Z X M s I G V 0 Y y 4 p L D I 3 f S Z x d W 9 0 O y w m c X V v d D t T Z W N 0 a W 9 u M S 9 Q c m V R d W V z d G l v b m F y a W 9 f M j A w M z I w M j M v Q X V 0 b 1 J l b W 9 2 Z W R D b 2 x 1 b W 5 z M S 5 7 R l A y I C 0 g V G V y I G V 4 c G V y a c O q b m N p Y X M g Y 3 V s d H V y Y W l z I G U g Z G U g Y X B y Z W 5 k a X p h Z 2 V t L D I 4 f S Z x d W 9 0 O y w m c X V v d D t T Z W N 0 a W 9 u M S 9 Q c m V R d W V z d G l v b m F y a W 9 f M j A w M z I w M j M v Q X V 0 b 1 J l b W 9 2 Z W R D b 2 x 1 b W 5 z M S 5 7 R l A z I C 0 g V m l z a X R h c i B j b 2 l z Y X M g w 7 p u a W N h c y B l I G V 4 w 7 N 0 a W N h c y w y O X 0 m c X V v d D s s J n F 1 b 3 Q 7 U 2 V j d G l v b j E v U H J l U X V l c 3 R p b 2 5 h c m l v X z I w M D M y M D I z L 0 F 1 d G 9 S Z W 1 v d m V k Q 2 9 s d W 1 u c z E u e 0 Z Q N C A t I F N l b n R p c i B m Y W 1 p b G l h c m l k Y W R l I C h u d W 5 j Y S B 2 a W F q Y X I g Z W 0 g Z 3 J 1 c G 9 z I G N v b S B k Z X N j b 2 5 o Z W N p Z G 9 z I G 9 1 I H B h c 3 N h c i B m w 6 l y a W F z I G N v b S B l c 3 R y Y W 5 o b 3 M p L D M w f S Z x d W 9 0 O 1 0 s J n F 1 b 3 Q 7 Q 2 9 s d W 1 u Q 2 9 1 b n Q m c X V v d D s 6 M z E s J n F 1 b 3 Q 7 S 2 V 5 Q 2 9 s d W 1 u T m F t Z X M m c X V v d D s 6 W 1 0 s J n F 1 b 3 Q 7 Q 2 9 s d W 1 u S W R l b n R p d G l l c y Z x d W 9 0 O z p b J n F 1 b 3 Q 7 U 2 V j d G l v b j E v U H J l U X V l c 3 R p b 2 5 h c m l v X z I w M D M y M D I z L 0 F 1 d G 9 S Z W 1 v d m V k Q 2 9 s d W 1 u c z E u e 1 R p b W V z d G F t c C w w f S Z x d W 9 0 O y w m c X V v d D t T Z W N 0 a W 9 u M S 9 Q c m V R d W V z d G l v b m F y a W 9 f M j A w M z I w M j M v Q X V 0 b 1 J l b W 9 2 Z W R D b 2 x 1 b W 5 z M S 5 7 Q 2 9 u c 2 V u d G l t Z W 5 0 b y w x f S Z x d W 9 0 O y w m c X V v d D t T Z W N 0 a W 9 u M S 9 Q c m V R d W V z d G l v b m F y a W 9 f M j A w M z I w M j M v Q X V 0 b 1 J l b W 9 2 Z W R D b 2 x 1 b W 5 z M S 5 7 M S 0 g R W 1 h a W w s M n 0 m c X V v d D s s J n F 1 b 3 Q 7 U 2 V j d G l v b j E v U H J l U X V l c 3 R p b 2 5 h c m l v X z I w M D M y M D I z L 0 F 1 d G 9 S Z W 1 v d m V k Q 2 9 s d W 1 u c z E u e z I t I E l k Y W R l L D N 9 J n F 1 b 3 Q 7 L C Z x d W 9 0 O 1 N l Y 3 R p b 2 4 x L 1 B y Z V F 1 Z X N 0 a W 9 u Y X J p b 1 8 y M D A z M j A y M y 9 B d X R v U m V t b 3 Z l Z E N v b H V t b n M x L n s z L S B H w 6 l u Z X J v L D R 9 J n F 1 b 3 Q 7 L C Z x d W 9 0 O 1 N l Y 3 R p b 2 4 x L 1 B y Z V F 1 Z X N 0 a W 9 u Y X J p b 1 8 y M D A z M j A y M y 9 B d X R v U m V t b 3 Z l Z E N v b H V t b n M x L n s 0 L S B F c 3 R h Z G 8 g Q 2 l 2 a W w s N X 0 m c X V v d D s s J n F 1 b 3 Q 7 U 2 V j d G l v b j E v U H J l U X V l c 3 R p b 2 5 h c m l v X z I w M D M y M D I z L 0 F 1 d G 9 S Z W 1 v d m V k Q 2 9 s d W 1 u c z E u e z U t I F R l b S B m a W x o b 3 M / L D Z 9 J n F 1 b 3 Q 7 L C Z x d W 9 0 O 1 N l Y 3 R p b 2 4 x L 1 B y Z V F 1 Z X N 0 a W 9 u Y X J p b 1 8 y M D A z M j A y M y 9 B d X R v U m V t b 3 Z l Z E N v b H V t b n M x L n s 2 L S B D b 2 0 g c X V l b S B 2 a X Z l P y w 3 f S Z x d W 9 0 O y w m c X V v d D t T Z W N 0 a W 9 u M S 9 Q c m V R d W V z d G l v b m F y a W 9 f M j A w M z I w M j M v Q X V 0 b 1 J l b W 9 2 Z W R D b 2 x 1 b W 5 z M S 5 7 N y 0 g T s O t d m V s I E V k d W N h Y 2 l v b m F s L D h 9 J n F 1 b 3 Q 7 L C Z x d W 9 0 O 1 N l Y 3 R p b 2 4 x L 1 B y Z V F 1 Z X N 0 a W 9 u Y X J p b 1 8 y M D A z M j A y M y 9 B d X R v U m V t b 3 Z l Z E N v b H V t b n M x L n s 4 L S D D g X J l Y S h z K S B k Z S B m b 3 J t Y c O n w 6 N v P y w 5 f S Z x d W 9 0 O y w m c X V v d D t T Z W N 0 a W 9 u M S 9 Q c m V R d W V z d G l v b m F y a W 9 f M j A w M z I w M j M v Q X V 0 b 1 J l b W 9 2 Z W R D b 2 x 1 b W 5 z M S 5 7 O S 0 g U 2 l 0 d W H D p 8 O j b y B Q c m 9 m a X N z a W 9 u Y W w s M T B 9 J n F 1 b 3 Q 7 L C Z x d W 9 0 O 1 N l Y 3 R p b 2 4 x L 1 B y Z V F 1 Z X N 0 a W 9 u Y X J p b 1 8 y M D A z M j A y M y 9 B d X R v U m V t b 3 Z l Z E N v b H V t b n M x L n s x M C 0 g U X V h b C D D q S 9 l c m E g Y S B z d W E g c H J v Z m l z c 8 O j b z 8 s M T F 9 J n F 1 b 3 Q 7 L C Z x d W 9 0 O 1 N l Y 3 R p b 2 4 x L 1 B y Z V F 1 Z X N 0 a W 9 u Y X J p b 1 8 y M D A z M j A y M y 9 B d X R v U m V t b 3 Z l Z E N v b H V t b n M x L n s x M S 0 g V G V t I G F s Z 3 V t Y S B k b 2 V u w 6 d h I G N y w 7 N u a W N h I G 9 1 I G l u Y 2 F w Y W N p Z G F k Z T 8 s M T J 9 J n F 1 b 3 Q 7 L C Z x d W 9 0 O 1 N l Y 3 R p b 2 4 x L 1 B y Z V F 1 Z X N 0 a W 9 u Y X J p b 1 8 y M D A z M j A y M y 9 B d X R v U m V t b 3 Z l Z E N v b H V t b n M x L n s x M i 0 g U 2 U g c m V z c G 9 u Z G V 1 I H N p b S D D o C B x d W V z d M O j b y B h b n R l c m l v c i w g c X V h b C 9 x d W F p c z 8 s M T N 9 J n F 1 b 3 Q 7 L C Z x d W 9 0 O 1 N l Y 3 R p b 2 4 x L 1 B y Z V F 1 Z X N 0 a W 9 u Y X J p b 1 8 y M D A z M j A y M y 9 B d X R v U m V t b 3 Z l Z E N v b H V t b n M x L n s x M y 0 g V G V t I G F s Z 3 V t I G R v c y B z Z W d 1 a W 5 0 Z X M g b W V k b 3 M g b 3 U g Z m 9 i a W F z P y w x N H 0 m c X V v d D s s J n F 1 b 3 Q 7 U 2 V j d G l v b j E v U H J l U X V l c 3 R p b 2 5 h c m l v X z I w M D M y M D I z L 0 F 1 d G 9 S Z W 1 v d m V k Q 2 9 s d W 1 u c z E u e z E 0 L S B H Z X J h b G 1 l b n R l L C B x d W V t I G 8 g Y W N v b X B h b m h h I H F 1 Y W 5 k b y B 2 a W F q Y S B l b S B s Y X p l c j 8 s M T V 9 J n F 1 b 3 Q 7 L C Z x d W 9 0 O 1 N l Y 3 R p b 2 4 x L 1 B y Z V F 1 Z X N 0 a W 9 u Y X J p b 1 8 y M D A z M j A y M y 9 B d X R v U m V t b 3 Z l Z E N v b H V t b n M x L n t G M S A t I E F j d G l 2 a W R h Z G V z I G R l I G F k c m V u Y W x p b m E g K G V z Y 2 F s Y W R h L C B i d W 5 n Z W U g a n V t c G l u Z y w g c 2 t 5 I G R p d m l u Z y w g Z G V z c G 9 y d G 9 z I G F x d c O h d G l j b 3 M u L i 4 p L D E 2 f S Z x d W 9 0 O y w m c X V v d D t T Z W N 0 a W 9 u M S 9 Q c m V R d W V z d G l v b m F y a W 9 f M j A w M z I w M j M v Q X V 0 b 1 J l b W 9 2 Z W R D b 2 x 1 b W 5 z M S 5 7 R j I g L S B O Y X R 1 c m V 6 Y S B T Z W x 2 Y W d l b S A o Y 2 F t a W 5 o Y W R h c y B u Y S B m b G 9 y Z X N 0 Y S w g b W 9 u d G F u a G l z b W 8 s I H Z p c 2 l 0 Y X I g Z 3 J 1 d G F z I G U g Z G V z Z m l s Y W R l a X J v c y w g I C 4 u L i k s M T d 9 J n F 1 b 3 Q 7 L C Z x d W 9 0 O 1 N l Y 3 R p b 2 4 x L 1 B y Z V F 1 Z X N 0 a W 9 u Y X J p b 1 8 y M D A z M j A y M y 9 B d X R v U m V t b 3 Z l Z E N v b H V t b n M x L n t G M y A t I E Z l c 3 R h c y w g T c O 6 c 2 l j Y S B l I F Z p Z G E g T m 9 j d H V y b m E g K E R p c 2 N v d G V j Y X M s I G J h c m V z L C B j b H V i Z X M g b m 9 j d H V y b m 9 z L C B j b 2 5 j Z X J 0 b 3 M s I G Z l c 3 R p d m F p c y B k Z S B t w 7 p z a W N h I G 9 1 I G R h b s O n Y S w g Y m F p b G V z L C A g L i 4 u K S w x O H 0 m c X V v d D s s J n F 1 b 3 Q 7 U 2 V j d G l v b j E v U H J l U X V l c 3 R p b 2 5 h c m l v X z I w M D M y M D I z L 0 F 1 d G 9 S Z W 1 v d m V k Q 2 9 s d W 1 u c z E u e 0 Y 0 I C 0 g U 2 9 s L C D D g W d 1 Y S B l I E F y Z W l h I C h S Z W x h e G F y I G 9 1 I G 5 h Z G F y I G 5 h I H B p c 2 N p b m E s I G l y I M O g I H B y Y W l h I H B h c m E g c m V s Y X h h c i B v d S B u Y W R h c i w g Z s O p c m l h c y B l b S B p b G h h c y k s M T l 9 J n F 1 b 3 Q 7 L C Z x d W 9 0 O 1 N l Y 3 R p b 2 4 x L 1 B y Z V F 1 Z X N 0 a W 9 u Y X J p b 1 8 y M D A z M j A y M y 9 B d X R v U m V t b 3 Z l Z E N v b H V t b n M x L n t G N S A t I E 1 1 c 2 V 1 c y w g Q 3 J 1 e m V p c m 9 z I G U g T W l y Y W R v d X J v c y w y M H 0 m c X V v d D s s J n F 1 b 3 Q 7 U 2 V j d G l v b j E v U H J l U X V l c 3 R p b 2 5 h c m l v X z I w M D M y M D I z L 0 F 1 d G 9 S Z W 1 v d m V k Q 2 9 s d W 1 u c z E u e 0 Y 2 I C 0 g U G F y c X V l c y B h b m l t Y W l z I G U g d G V t w 6 F 0 a W N v c y w y M X 0 m c X V v d D s s J n F 1 b 3 Q 7 U 2 V j d G l v b j E v U H J l U X V l c 3 R p b 2 5 h c m l v X z I w M D M y M D I z L 0 F 1 d G 9 S Z W 1 v d m V k Q 2 9 s d W 1 u c z E u e 0 Y 3 I C 0 g U G F 0 c m l t w 7 N u a W 8 g Y 3 V s d H V y Y W w g K E 1 v b n V t Z W 5 0 b 3 M s I G N p Z G F k Z X M v d m l s Y X M g a G l z d M O z c m l j Y X M p L D I y f S Z x d W 9 0 O y w m c X V v d D t T Z W N 0 a W 9 u M S 9 Q c m V R d W V z d G l v b m F y a W 9 f M j A w M z I w M j M v Q X V 0 b 1 J l b W 9 2 Z W R D b 2 x 1 b W 5 z M S 5 7 R j g g L S B E Z X N w b 3 J 0 b 3 M g Z S B K b 2 d v c y A o Q 2 H D p 2 E v c G V z Y 2 E s I G F z c 2 l z d G l y I G E g Y 2 9 t c G V 0 a c O n w 7 V l c y B k Z X N w b 3 J 0 a X Z h c y w g Y 2 F z a W 5 v K S w y M 3 0 m c X V v d D s s J n F 1 b 3 Q 7 U 2 V j d G l v b j E v U H J l U X V l c 3 R p b 2 5 h c m l v X z I w M D M y M D I z L 0 F 1 d G 9 S Z W 1 v d m V k Q 2 9 s d W 1 u c z E u e 0 Y 5 I C 0 g R X Z l b n R v c y B k Z S B n Y X N 0 c m 9 u b 2 1 p Y S w y N H 0 m c X V v d D s s J n F 1 b 3 Q 7 U 2 V j d G l v b j E v U H J l U X V l c 3 R p b 2 5 h c m l v X z I w M D M y M D I z L 0 F 1 d G 9 S Z W 1 v d m V k Q 2 9 s d W 1 u c z E u e 0 Y x M C A t I F N h w 7 p k Z S B l I E J l b S 1 l c 3 R h c i A o U 1 B B L C B j Z W 5 0 c m 9 z I G R l I G J l b G V 6 Y S w g d H J h d G F t Z W 5 0 b 3 M g Z G U g c 2 H D u m R l I G U g Y m V t L W V z d G F y K S w y N X 0 m c X V v d D s s J n F 1 b 3 Q 7 U 2 V j d G l v b j E v U H J l U X V l c 3 R p b 2 5 h c m l v X z I w M D M y M D I z L 0 F 1 d G 9 S Z W 1 v d m V k Q 2 9 s d W 1 u c z E u e 0 Y x M S A t I E Z l b s O z b W V u b 3 M g b m F 0 d X J h a X M g K G N h d m V z L C B j Y X Z l c m 5 h c y w g d n V s Y 8 O 1 Z X M p L D I 2 f S Z x d W 9 0 O y w m c X V v d D t T Z W N 0 a W 9 u M S 9 Q c m V R d W V z d G l v b m F y a W 9 f M j A w M z I w M j M v Q X V 0 b 1 J l b W 9 2 Z W R D b 2 x 1 b W 5 z M S 5 7 R l A x I C 0 g S G F 2 Z X I g c H J l d m l z a W J p b G l k Y W R l I G U g c 2 V n d X J h b s O n Y S A o c 2 V u d G l y I G N v b m Z v c n R v L C B 0 Z X I g c m V k Z S B u b y B 0 Z W x l b c O z d m V s L C B t Z W R v I G R l I G 1 l I H B l c m R l c i w g b W V k b y B k Z S B m a W N h c i B k b 2 V u d G U g b 3 U g d G V y I G F j a W R l b n R l c y w g Z X R j L i k s M j d 9 J n F 1 b 3 Q 7 L C Z x d W 9 0 O 1 N l Y 3 R p b 2 4 x L 1 B y Z V F 1 Z X N 0 a W 9 u Y X J p b 1 8 y M D A z M j A y M y 9 B d X R v U m V t b 3 Z l Z E N v b H V t b n M x L n t G U D I g L S B U Z X I g Z X h w Z X J p w 6 p u Y 2 l h c y B j d W x 0 d X J h a X M g Z S B k Z S B h c H J l b m R p e m F n Z W 0 s M j h 9 J n F 1 b 3 Q 7 L C Z x d W 9 0 O 1 N l Y 3 R p b 2 4 x L 1 B y Z V F 1 Z X N 0 a W 9 u Y X J p b 1 8 y M D A z M j A y M y 9 B d X R v U m V t b 3 Z l Z E N v b H V t b n M x L n t G U D M g L S B W a X N p d G F y I G N v a X N h c y D D u m 5 p Y 2 F z I G U g Z X j D s 3 R p Y 2 F z L D I 5 f S Z x d W 9 0 O y w m c X V v d D t T Z W N 0 a W 9 u M S 9 Q c m V R d W V z d G l v b m F y a W 9 f M j A w M z I w M j M v Q X V 0 b 1 J l b W 9 2 Z W R D b 2 x 1 b W 5 z M S 5 7 R l A 0 I C 0 g U 2 V u d G l y I G Z h b W l s a W F y a W R h Z G U g K G 5 1 b m N h I H Z p Y W p h c i B l b S B n c n V w b 3 M g Y 2 9 t I G R l c 2 N v b m h l Y 2 l k b 3 M g b 3 U g c G F z c 2 F y I G b D q X J p Y X M g Y 2 9 t I G V z d H J h b m h v c y k s M z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R d W V z d G l v b m F y a W 9 f M j A w M z I w M j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l U X V l c 3 R p b 2 5 h c m l v X z I w M D M y M D I z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V F 1 Z X N 0 a W 9 u Y X J p b 1 8 y M D A z M j A y M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q p g n z D W 7 0 T p 9 q T p B M 6 u g W A A A A A A I A A A A A A B B m A A A A A Q A A I A A A A D X 3 G k T P / A Z O L U X 4 6 n Z Y L i X B 7 Q X K 4 Z B l L a 5 1 u C Q G F 3 h X A A A A A A 6 A A A A A A g A A I A A A A L i R m e h r Q i 3 m G K Q 2 3 4 R v R J L H S a w p 0 A G C P i 8 v N f k g y o L u U A A A A C w 0 / h A 5 W M Y V 3 8 J J Y B g f b J r V s C y t m 3 x T 6 u 3 c 0 0 I v u B J V n g R z t / y w i 4 U o n k 5 A 7 c E / 9 O g x 8 c V + D 5 K w F 5 9 o y L C O W K A f n 6 3 j B B 7 n l 4 w j 3 p 3 8 d u g 0 Q A A A A E q j D l c Z F 8 T L d u 6 j s f 1 + N t 0 8 c R 9 r 0 Q G C u h k P x k / J M x A Q g C C g W x B a n a c r u 5 y a D G o W Z v f Q w U h K c g q y C 4 G A j R o b 5 L g = < / D a t a M a s h u p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B 4 B 2 F A 0 0 - A 1 8 B - 4 2 2 A - A C C 9 - 3 D 9 3 D 3 2 1 D F 4 5 } "   T o u r I d = " 1 e 3 9 3 6 b 2 - 2 7 2 4 - 4 e f 3 - 9 d 6 6 - c a 7 7 c e 5 5 5 3 6 b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2 A A A A N g A b T C 1 p 0 A A D e h S U R B V H h e 7 X 1 n d 1 w 5 k m W k T 3 r v S Y m U F + V d S S X v u k x X V f s e 2 7 M z a 8 6 Z c 3 b / x P 6 X / d o 9 3 T N l V f K q k j e U o x y 9 K J K i 9 2 T 6 3 L i B h 8 z H N H R y m S S v h A Q e 3 m M a A B c R C A Q A y z c / 3 w n T C u Z E R s k e 8 n q D F A q F I i E c V k W n Y 8 C c n g 3 z f a 4 o M 0 S 7 q n 3 G V W L c u X O P V m / Y T g F y U U V u U P L 6 J 2 z 0 s N t B d m u Y d p b 0 0 Y s X T e R 2 u c l i t V B h Y Q H l 5 O R Q b m 4 u W S w W e T 4 Q C N D o 6 C j f K y S b z U Z W q 5 W C w R D / Z g / l 5 + X R x Q d N 5 P U F 5 N k V J I f l m 6 s r h J o N W a V 7 y O M J c e O K k m k x R E p 2 / 9 h a L z l s y f 8 W n 9 v a 2 s Y N 2 0 c + n 5 f y 8 / P p x U g R 2 b N K j C e i Y K 5 Q i N / q Q J 2 P s p 3 q P W 9 1 O G n M Y 6 G N x V M U n u q h 1 a t q 6 O a N W 7 T / w E f y v j k 5 2 V R S U h I h 1 r 2 7 D V R U V E g l V X W c Z 6 U s J 5 H d b u X v H y K b M 5 v O 3 X k o Z b C C x L B 8 u 0 K o h M g s W k + + Y C 7 5 / f 4 I i X R D S k S o W M x F M I 2 t B T 3 M G h 8 N D g z Q 2 n V r y e 1 2 G 3 f i M e q x 0 o s + O 4 1 O q 8 Y f i y x X m P w s o H w B d f / g G h 9 l O s I 0 P G 2 l h 1 0 O u e f 3 j J N 9 5 A E V Z F m F S N X V V f T 8 + Q v 5 3 B B / 5 5 z s L C o s L q O f W j O E Z H t q / P S o h 1 n l G 6 V T 2 7 N p x O u i q d F u e t o 1 K J + x g p l Y I V Q C u I r 2 s D Q I R q Q S y K E D 8 D a I p H F 6 g 0 c + Z 2 h o S B p 4 M l x o Q o M 3 L h g s N C g Q I y j c T J 7 D d V 4 6 9 2 I m K f M z Q r S 3 x i d / f 6 3 V S R 4 m X C g U p E O r R m l y c l K I Y 5 Z S + A n n X 7 g i 1 9 n 8 d r 6 A l T 5 m y e d 2 k K i E X i 6 f W y 8 6 y O d f U Q P N 4 G p Z g U Z h + X q y 5 e 1 m F c 8 v k m k u N c 8 M 5 C + U T B / X e i W + f 5 8 l R k G B p J P B T C Y g l k y A l 4 n S M 2 Y z r q I Y Y Q k F k t 3 s c F F l f o i s N g t l u m 0 0 G c 6 l 1 6 9 7 K T M z i w Y G h m h y y k M P H z 6 m y 5 c u U 4 2 9 J f K b J j w g V I i u N D v o 7 D M n j U 9 M k d N h p W P b 1 9 G x n Z u N T 1 k B Y P n 2 2 t 2 F t Y I l C A v / c x f v j B s r A Z o k i c i i s h Z f f G U 5 Q d p W 4 a f r 1 2 / S x x / v N 3 L j E S t x 3 g Q w W s B g o Q m Z 5 f C z 5 F G G D C 0 F I Z g 2 l w X k u T x 3 i P J Y w u V l h G l g 0 k a N P S y i G O 5 A H + 1 Z 4 6 S s z E y 6 / b q A p o c a u M w W X x Z L B c u e U H Z n J l k y N 7 G K p 8 Z K W h r N R i Q g W f 5 C k M N j H i 8 P b L x B G 5 1 Y 7 x U 1 D u 8 6 7 b P Q q 1 E 7 v R y e K W 1 q C w L U w 4 3 c b u G x j j t M 1 X l B G V M V Z 6 t G P 8 k C 7 w F L m C + P 1 g s 5 9 D e E s Q L G D 5 s 1 n J S c e O / a o g A N T t n o U b d D 1 M R 9 q / z G 3 S i 0 G n g B 7 8 P p 4 2 u n u B M K 0 N 2 + M i q w t l D f 8 J j c X 6 6 w f L e M C Z V b v p U m p n i w b j I 8 z E U m 5 G G g P + V X D e t t I d s V Y p X N K o a D K M K U w Q I B U m U N N / b 5 4 M a N W 3 T g w E e S X q h k w 3 j u S a + D J r x W s Q z a m c / H m Y g G h y L Q p E I 8 5 e P v P D 3 M z 9 r p 6 W g Z H V w X p v N 3 G u X + c s S y J V R 2 + W 4 e k I d k / s U s m Y B k R H p X s L F k O r 7 W E 9 d w b 9 + + Q 3 v 3 7 o k 0 4 L m A 7 3 j 2 7 H n 6 5 J P T c g 3 r 3 t 1 O p 6 T n C 5 e d p S a P x b Q J n o d K d H C N l 5 w m Y R l k d R H f 2 U w s q M o t L a 0 0 4 X d T / d Z 6 u v 3 4 k d x b b k C x c L S 8 g r t 4 N 4 2 P B 2 Y Y H j 4 U m a C 6 n V g X T y a g q r J S v t t 8 c f n y F a r e / q l x R Q s m E w A y g S x F W S E p L T 9 / f B O r l b D 6 j b L U u t r m l P u A u c x g + d u w Y Q O N 9 r W Q L e y j g r x V f G d m u S + H Y P n u + r 1 3 1 1 p S E O 6 i X T Q 9 H Z h B J H P D M C P 2 + m 0 C K t 7 + 1 T 6 p h m Q A 4 a / + f I 2 O n z h m 5 M w O f N 9 b t y D V d k s D B 5 6 0 9 l N v s I a C / F N A 2 r f x k y C R t N p b k j F J 9 r H n t H r 1 K s r M z J T P 7 e h 4 R a G s a n K 4 c + n l q 0 a W d O + u H F M N l u + X E a E c B b v E J G 5 W 8 d 4 2 m Z y s M u m J 1 W T Q 8 0 W J g M 9 9 + b K T G 6 Z V v C I c D g e 5 X C 7 j 7 v z Q 3 N w i E 7 Z 4 r y t X f q b D h w 9 R V l a m 3 P M H I W V c C c 3 u w H x J l 5 8 R J r e n l X p p H Z 1 Y O x k h 8 L l z F + S z N 9 V v p Y v P r b R 7 j Y u e N D 9 Z d H m m G 5 Y N o T S Z I J l Q u e Z g x v u o e A z + k 2 F 4 e I Q m J i a o p q b a y F k c f v z x L L 9 a I u O p W F x s d s t Y y A w Y P 7 a U K 8 v e u N d C t 1 + 6 4 u a / Y g F p F Q 5 6 6 e C q S S G t H l e h w 0 J n 0 N i b Q a u L Q t T w / P l 7 K d s P j W U x h n I W p g 6 Z 8 I 1 i P w a f O z 0 9 T Z c u X S G 7 3 f b G Z A L g x l R U W J D 0 N 2 H c B m L v X 6 3 M 6 Y B 5 U h g m / Z P r P X R 4 9 T j 5 p 4 a M 3 H j g / e F E C / c l w O f z 0 W W W i p B Y U F m 3 l E 3 L / T I R s v F 1 s 9 S C 5 f s b D e + + F X 1 A u A p 3 z h g z I Q A f h E x c 5 v t q v J T r D p O X G 9 6 N 6 z d o z Z o 1 f C f M v X u W e H q / L X g 8 H u r u 7 j b e f 2 7 g 1 0 / 6 r J T t j N c F L 1 y 4 R C d P H h d p h f k t A G o r D B i 6 2 E o 9 t 6 V s I a F 2 7 N g u 3 u r N A w 4 K D z + l z Z s 3 c b 5 y s L 3 8 u E 3 9 w R L F k i Z U Z s l O V p / i D R D v i 0 x m f z u Y o 4 + s U e M m L J O Y m p q i i o o K u X 5 X A B F O n D g W U c M W i 1 u 3 b t N H H + 0 z r u I x O G m j 7 t Y H T N 4 6 G h k Z F f M 5 P D 8 w 9 s N n I w 8 e 7 P A h d N l C d K W x 3 f j L p Q d M N y Q Q X O k f s k o 2 0 + R k c g d X j b d J p l X 5 A c p x K w b B t O z g x g P z 8 4 H q E T p U O 0 0 T k 5 P U 3 t 7 B J J / k B l Y k z 7 1 L b F i / T l S w N w X I 9 O j h Y + M q H k V Z Q Z F C j x 4 1 i k F i P X + u 0 + m k 5 y 9 e S P n m 5 + d R X 1 8 f u b l T A X b V l i a s s 6 U Q l u Q Y y u b I p K l p 5 3 u X T C 9 H 7 D T u U Z M 0 2 k 9 v V 5 W P s j P d o g J l s 1 p X W 7 u a e r p 7 6 O L F S z Q w 8 G 6 X Q D i c D p m 4 f h u w O 0 w z u w l g t d m p s q p C y r y n p 0 f K d s P 6 9 T Q + P i 5 p d C C D g 4 M i s b I y 3 J S f g T m y x P W X z s H y w 8 3 7 b 7 d V p Q C s O T t k Q R 7 I Z C a U G W + b T G a g a P f U + M Q f z u v 1 i h n c 6 / G S P + A n H 3 + v 0 b E x s b 6 N j o 7 R z z 9 f p S N H D s n q 2 b e N M 2 f O y n t j f u h N g d + B M k u 2 X m v C y 0 R x h S n E h I I x I i M j w 7 i D + b S A G F t g q M B 7 o H M B 0 W 8 0 d R t P L B 0 s O U I 5 8 n f Q 9 P T s H h D v k k z A 8 X V w d F W f 8 e p V F 5 W W l o g K l A g j I y P c c w / J 3 N H b a v w a + P 0 / / n i O P v v s E y P n z Q C V b t u 2 L c Z V P H r H b f S o x x G Z F j C P 3 f B d J i e n 6 M 6 9 B 3 T 4 6 H F y W F Q d 3 W p 5 b T y x N L C k x l B Z p T v I 4 5 n d N + 9 d k w n Q Z A K w z D w Z m Y B r 1 2 + K G v i L X 5 y S R Y b 3 7 j W 8 N T U N k m D H j m 3 U + O S J m O X f F H O N x 6 D m Q j P U T r n m s s Z 3 y c 3 N o b 2 7 t 9 O t N p Z o P j t X m o V 2 V B c k r M t 0 D U t n D G W x c Q + I O R E l m T T e J 5 n Q O 5 1 a P 3 P S d q B / w E g l B s z b U I X Q 4 K q r q 2 n r 1 i 3 U c P 8 B N T U 1 z f g d i w U s i Z s 3 b R K V D e R + k z L Y v H n j n M Q 8 t l b 9 / k S k Q h q q 7 c E 6 H 9 3 s c H B 5 W W T y 1 w 1 z a K I 6 T c N g T Z C X l s G a s z X i O Y 6 K 0 + F 9 A h O h W s v B d z l / / h I d O 3 5 E Z S S B k x u U + X t C m u 3 b u 0 f I d f 7 8 R Z F a b w q U S W d n F / X 3 9 9 P d u / f E P x D S B q b 7 h o b 7 Y l 4 H s e c C 1 N G 2 1 r l N 3 i g H 4 E p r v M s U f i s 6 j 5 P r v X S x G Z 4 V V t p U W Z C w T t M x K J N U m i O z Z D s P f J W J P B m Z Y q / f N m D N M w O T q k e O H J z T P J 5 s k I 9 B P d R A j E O + + + 5 7 G h t b + M I 9 E A l j u J 9 + + p n W r 1 9 L + / d / J M t B D h 7 6 m L q 6 u o S s Z W W l M m k L y X P 1 6 v U 5 1 b o u / l 2 z I R h S S z 9 W F Q T F p 3 H M g w n d + L q w W s J 0 g o l 3 q U V t B l O b M 7 s V M V 2 Q 9 o S y O T J E 1 Y N E S E a a d 0 2 m j a U B m W / C 5 4 D U a J Q w i V u 4 J 5 4 L m P C c b c y E v S Y + + + x T m c d p a Z m / l 8 H w 8 D A T 8 Q f K z s m m E y e O z y A u G n B d X R 1 V V V U x s R R B 8 D m H m G i w P F 6 / d i M p s X b u 3 J H 0 + 6 K Y 4 d U O H 8 E N J c o n 8 N Z L p x A r U R 2 A e L n 8 t a 6 0 Z p D X l k + Z W H y V 5 r D 8 e O v h u 2 1 t 7 x i 2 v G 1 x V r 3 Y y n u X h P J 5 p 2 n q + d / E L J y V n U 0 V 5 W X i J Z 6 R 4 Z 7 X 5 G 1 b W z t V V l b M y 6 M c 0 m F s b J w 2 b d w g p E g E E O H i x c u 0 Z 8 8 u + f x k z 2 n 0 9 L w W t y c Y D M z o 7 e 3 l e 7 1 i 1 D C / B 8 o S + / r 1 s v r o s M M T 3 i k T t 6 t X r 5 b y H w p X U H V + k L J d Y e o b H K W H g 2 X y d 7 D 8 x X 4 X X O P 9 r r b Y a H T S R 4 d r p + h p 7 4 R x N z 1 h + f F 2 + h L K 7 s 4 j T 7 g q M n Z C A M w E e p d k A i b H R y g / x 0 X H N s z e c J M B h I L a N V 9 z O d x 4 H j x 4 K L u / b m R i a Q s i f i f U Q q h t c D c y z w P N B p Q Z T O u f f v o J N 3 A j 0 w A 2 X X n 6 9 B m 5 3 E 5 a u 2 Z N h B D m Z f Y A P h s B n d r A w A A 9 e 9 Z E Y 6 O j L A V r K Z + / 5 / P J N T J u O h V D K p 0 e G 5 u g q x 1 Z 5 A g M U 0 W + h 8 b f j p H z g y C t C W X J 3 s a D a V / S s Z M 5 / a 6 A N p H h C N N B Y 0 u w h a K z s 1 M s X 3 l 5 e U b O / A D J M j E x z k T M k n m s 1 6 9 f 0 6 r V N e K d g M a 7 E P x 4 5 i y d 5 v F a s r 9 D h w V z / n p + 7 7 y 8 X N n 2 b P f u X c b d 2 Q H C d g 6 F q G k o O z I / F 0 s q 1 N + z 5 0 1 S B g 2 v 8 6 g k d 8 S 4 m 3 5 I W 6 X V k V 0 l h o h E R A L e B 5 k A f E x F z o y d V R Y E k G k x 3 x V S r b y 8 X P Y s 3 7 B h n X h e b N q 4 c c F k A j D h a m 7 k s b D b 7 e L P h 3 H Y f / 3 X N 7 I 6 d 7 7 f G d 9 n d b F d 0 j c 7 o t J U A 2 l 8 9 v p 1 a 2 h k e I j 2 1 n h p Z D L L u J t + 4 N J H Q a Z f 8 I c L I + M m j f d F o l g M T b 1 Z v 4 T d W x c K N F R s + A 9 n 1 D d F B Y / h 5 g O M C 0 E s S J L Z C J g I 6 4 o D N O 2 3 i J E i F n g v B H i r 9 / d 2 U Z Z s / R d f 5 + k Q M L f G P y a 9 Q n b p B l Z D k j u + v m 9 i w c K 3 W K D 3 n 5 p a v B e D 3 m j m T Q C D B N 5 n P o A B A v N X C 0 V t Y Y B s X H c w o 9 / u d M b V l y Z V L U u / z e U B G h y D O T 1 x / a d y S E u V b 3 J K e Z K / K + K I P 9 Y 8 g W U a a C w Y Z 2 B y d K H f C Z 4 C Y + P j x t X C g b H U b K 5 N 8 w E a 8 l z z T x o w d m D 7 5 s U g 2 1 j a M j p t j V t + r w m F A O 8 S u 2 X x n d S H R N o R y p l V I m O n d y W d s p z h O f d R M G O 4 H x O n V + n x 4 0 a x c M G 7 I d k k L H p 2 S C N M o s I V C A G / Y 2 h w 2 H h i Y Q A J s A o W p F w s s N g R 0 i k 7 O 9 v I m R 1 o 8 L 2 L J N S + G h 9 5 u 6 5 L + l K L O 6 6 u 8 N 5 B l M f Q k B x Q M D a p x l 7 p B M v Z O 4 / f r A W + Z 1 h z t s i 8 E y T C u y D U Q r F / l V f 2 1 t M A S b 7 9 7 g z 9 9 j d f 0 d 2 7 D e J p j k l W 9 O p r e e C N t e Z Q 8 w C M g 7 C 7 U U Z G p p j B E w H r i T w e t X t r m J n e 8 f K l L P / A c h C Q 8 e j R w 2 L Y W A x Q h t 9 + 8 z 1 9 8 e X n k e 8 0 F / C Z 9 + 7 d l 6 3 K F o r b t + 9 S V V U F P Z l Q y / I / W u U j t 9 U j c 3 C o t 3 P n z l N F R T m X W Z n 8 3 i t N V q o p S y 8 b u u V c G h H K 5 n C S x 7 o 2 M m 7 4 0 G S q z g / Q p t L 4 C o f P H B r d q l U 1 V F x c L I e a J X M x S g S o j l A D 7 9 6 + R 6 t r a 8 T B F d u B H T t 2 R A w R W j U C d L w Y P H v 2 n M r K y 6 g g P 9 / I m R t / / v N f a e + + 3 b R 6 1 a o F f / a j R 4 9 p 2 7 a t 1 D V q o 9 Z B u + x J U T J 1 S 9 a J O Z l U L l Z d Y U H E 3 B w 6 o k s v r F R Z H J j 1 Q L p U Q 1 o 5 x 9 p z 1 0 d U v V R A I B T V m M 2 D e p y 1 V M I N A o 2 j p K R 4 Q W S C W n j + w k U 5 g O 3 U 6 Z N U X 1 8 v b k F F x g Y u 2 j N d k w p S B u 5 C / T z u g M q J x X z z A c q w r b 1 j Q W T C 9 m Z b t m y i 2 t W r F 0 V k P d a r y g s K m Y C + U D n t 2 7 e X t j P R 8 v L V X F y V W C 7 V / e 5 + I 5 k m w f b f / v 1 / / 1 9 O p g U C l l J p M K l C q k l P g D o e X q Q r l 3 + i m 7 d u U 0 d H h 6 g s G L h D g m K 8 h I n Q + Q C q I j z B O z o 6 a e + e X S z d V g l 5 N N D I 4 N G A L c b M R g j M Q 1 m t F t k T D 5 L t y u W f 5 R m o i R 4 v q 1 P 8 L E g H 1 R F j N x A W H h C I G 3 n c h 8 n g + W 6 k 2 d n 5 S j w 6 3 m R 1 M c o G Y 7 + 8 T C v 1 4 S Q R d x 7 V F S k r J T o e 1 C t U 2 w d t 4 z Q V d F E o G K K C t 7 + Y + Z 2 B C f V / m F A J q J Z i w W J 1 k J 8 K I m M n w E y q D 0 E w + 0 Q z Z d n 9 d P D Q A d r K P e z a N T i X F t + X Z J D f 3 t E u 0 g X j E 3 1 G b j I D A s Z Y a N i Y p E 3 k N Q G p V M 7 q G V y L s M o X q h + k I p Z i 7 N m z W x o q 8 i A V s f o X 5 M L 8 F l y H 4 N m A L c r Q Y P H 5 r a 0 t / D 2 t t H / / P v r + + z O s l h a J P 9 9 c w A H W + I z 5 E j A W + I 5 f f / 0 d S + 0 i e v r w D n 2 0 q Y g 6 x 9 x i J U W x 6 Y 4 S h p Z n A 5 n c K c G d L E h u 7 j 8 c 9 p n t I V W D 5 d z d x t T Q n + a A P a + e G 4 j a 4 F 8 V + o c d P w G W 4 c c U G u u Q h l B c V E h W l i i Q H g h D Q 8 P 0 i n v 0 L V s 3 y 7 Z a k A o I n 3 3 2 i 7 g G C a v g Z Z Z y M D D M 5 Y K E 3 w k 3 I E i f 6 S k P 7 d y 5 X c Z p s w F / k 0 x F a 2 h 4 I G O + U 6 d O z J C I i f D y 5 U v q 7 u 6 h A w e S H w 4 3 G 1 B 3 + K 3 a a R i q a k u / h T J y C m l z m R o X Y 3 7 x Z j v R 8 D j S P g p y o K C f 1 q x a v C X z f c J y / l 5 6 E C q c U U / T h t 9 e r M r 3 I c g E Z N h 8 N B W w U 3 1 5 k F y B P n r 0 8 B F t 2 r R J 1 D 4 A E g L q D b z P 8 R 2 x u y p I t 3 H D e r k P Q O L + 5 3 9 + T b / + 9 V c R S 1 v s 7 4 E 6 i D z E d + 7 c E 2 m F f e 8 w b o K 3 d 1 m Z 8 u h e D N D I / / L n v 9 I v P j k 1 L + 9 4 q K X w 4 5 v v G E r / F j w / M D g o O z + Z x 5 Q t L E 1 f 2 + r p U J 2 y W j 7 q s t C r I R w z x A R j M g X 8 P g p x v L 5 2 h V B v F T 7 H J q n 8 V L D u x a L E O U x j / S / p 4 O 5 1 s / b y v b 1 9 1 P v 6 t a i H w K t X r 1 g F c w o p 9 K 6 x U N W w 4 T 7 / K L m G 9 U s 1 3 j C 1 t 3 f S v / 7 r P 4 v a h j y M i T o 6 X j K J N 8 q z C w X G o 2 d 5 X L b / w D 4 m v j / S E c w G q J v 9 f f 2 0 3 t Q p z I a / / v U / R e p i E S O 2 m j 5 + / K i c W 1 W Q E Z 2 4 x Z G o u b U H x f o X C g a Y S J g W A a E Q c y f q 9 9 K G N C G U F X p f q g d n w e Y 4 q Z Q q Q F v v m c o m d 9 n W O D L B E I D v r Q F T M J a i f / P N d 7 L 4 D x t e P n z w k J 4 8 e S q S D I Y C v A f G W 1 9 + 9 Y U E O L 3 C X I 7 G j 7 k q v K e W D p j f e h M D Q X 9 / H 3 2 0 f 6 + o q D i s G h 3 W b O h j 1 R C N v 1 l U W P W 7 E J t / Y y x g J o d E B T I z 1 Z I S v e G l h s N h p + 6 x 2 e b B L N T U B v e s m e 0 i F U N a e E p 4 v Z Y I o V K N V P g 6 d r u D R j 0 2 O S Y G g B E A J w l i P z 7 0 5 h o g g t P p o N O n T 9 E v f / k Z 1 d d v p k 8 + / Y V s z A L j A B o q Y i z L M A M N H u O k E y e O y p J 2 A K o i z o K C W X 4 x w P d u f P x U j C E Y 7 9 X V r R a C J g M k 5 6 0 b t + h T / r 6 Q M h h P w a P h z J l z s v + f r h f U E z o E L F A E M O b a t W u H b H K p V V o s d z E D h P O 2 n e G U k W 9 0 G B r I D W I p c B o g L Z x j U Z h m I i V L f 2 j A m / r 8 T / e o n M c 0 p 0 + f l A W A 1 6 7 d M O 4 q b J K d g 6 Y i v T Z I h j H W F 1 9 8 L n M x X 7 F U K m B J p H t 9 v C e Q l 5 c j 0 q u P C Q p J d v v O X T p 4 8 E B S q + F c G B 4 e k u + C U z q w U U t l V S V L 0 F L j r g L K d p B J g 7 V W 5 7 i D 0 G u m Y K 1 7 9 L B R D A y Q c P g e P 5 z 5 U S y Q k H J f f / 2 N k O f H H 8 / T O n 5 / q H y Q z N i i O R E g x T a s q R I f S k z i b i 3 3 y S H b a r N a 9 f t 1 L c e 2 j V Q L K S + h M E 8 B 6 x g q N 5 X I k w y r 1 m + n c h 6 L g C h o V O j F I X X 0 7 k X Y Z + L x 4 y e S N k P 3 3 k K w v P y I + v W 8 T x H G Z 8 l k q R Q U E z f I N j I 0 M q d 1 L x k w 9 r p 4 4 b K Y 4 T P c b v r y y 1 / S n d t 3 R O 0 0 A 9 c N 9 x q E Q C d P n Z x h T A j w W B a m d 0 w 4 g z C f f / Z p h O B / + M P v x M D x y S e n I u O y j R v X J 6 0 / / A 1 U V x y x c 7 j O Q 8 X i v R + W U x 4 1 8 K c j o / N z 4 P 2 Q S P k x V F 7 B w s 6 Z / d D o m s y W y g e g l u V y Y / u Y G x r 8 + q D 2 w J 3 I v H w 8 F v B G Q E P W B K v M C 1 D v h J W s z h z J d 7 v V O A R S a r G A 9 f H I 0 U M R 6 Y b P w l w W J B F U V E i e p q Z m + u G H H 2 n 3 7 t 1 C G D 3 + 0 f j N b 7 6 S + S 6 t g g L o D L T k 1 U A e i I T f h Y 4 x G U B u T A c o q O f K c 2 c u S + k f x P Z k i d t J q o S U l 1 D b S u P N 5 B q p K L F Y i N D 1 d p d Y I y + c v 8 R j j t O U x 7 0 v 1 h y 1 t r b T r t 0 7 Z p 0 Y x X J 2 b L C i D R x Y a 1 X K A U d 5 w m w O Z 1 p A N 9 T 5 A g T U G / f f v / + I 8 g t m O u P i / e 4 3 P K Q p l l 6 Q p j C g Q H I l c 9 r F 8 3 r u C i t + Z w O e x S 5 Q s R v B x A I 7 K l 2 4 c F E 6 I q B Q W w L 5 Z + K X e n 1 v t u 7 r f S D l f f n C o e i 6 J 8 S p S K J Y 4 D D n 7 x / z e G n n A V F l 0 K A g A e D m o y V M M j x 7 + n z G U g o s y m v o c l J B t j 2 y C y 3 c i q x M L K w p m q X T j w A b u 0 D a w O k U S 0 2 q e L y E D T b N g C f 4 6 V + c F E + L 2 t p a k U q x V s t E g G S 5 c e O m + B H O B j g K Y y u 0 2 Y B y O n H i h O x p C M n 3 u A f f M f o D p e p j 2 k e q B c v F + 0 9 T u o U e 3 r y K v m + 0 i Z S K l V T p Q K 7 i r C D t r F L j I Y y L 4 A o E E z i k U C J g 4 h Z b H s e 6 A n n 4 L V 4 0 t 1 P r R B H Z n Z l c F k H K y e Y e n y s x F L b I I d g 4 1 C 0 W U D O x y T / G N 7 A W Q m 0 E U c x k A R k g Z U C m x e J v f / s v + t W v v o x T + c x 4 + u Q Z l Z W X R u b c z E B d Q j J B s q O c k L 7 S j C k E P 1 8 r j w n M R + 3 c + u 7 P 1 X o T p P Q Y y m Z V 5 7 S m i 2 R K h I F J G 1 1 q c R G 0 F Y x Z t m / f R p M T k 6 J a J c K 6 d W v o 5 s 1 b x p V C x 5 C d H v Q 4 q c + 2 i b L z S s i d k U W Z W b k U Z C J h p 1 Y U z V V W M x M B D r q 7 d + 8 U M g G I Y y U P x j b 6 l P j F A i d 8 Y E v n 2 b C 5 f h M 1 3 H t g X E W B m t X 1 i x g H d w P M r Y h 8 k j b A s d c L t S 9 x e 0 m F k N J j q P L C X K l 8 K y X f F T Y d E O D x z 5 U W N z W + d t D 0 t J c c T r u o f v A M w P 7 f 2 F h f h 8 v c K 3 v y 9 9 K E T + 2 9 g L y m g e h B b s k A u w 3 O t D X D x 5 L w 5 u 0 H c 6 q Z m B t L Z u T A E v u / / O W v 9 L K z U 6 Q H A E 0 B K 3 0 x x 3 T 3 7 n 3 6 j / / 4 m y x U 7 H 3 d F 5 n L S l Z f J a X F 8 S u a T W Q C s H 4 M S U U h J F S + h e O x 8 c V t 1 / a + Y L n 4 4 J n 6 t i m I v e t W k c O i H G I H J i w y l t C F n q 4 E Q 2 N s e 3 S F N u 0 + J o a G t 4 k M R 4 i m / T O J h 8 / 7 Z N P s 5 m Y 8 c / 3 6 D d q 7 d 6 + 4 Q W l M T 3 v o 2 r X r 4 j Y E o t y 8 e V u s l j X V s L y G C b s g Q X 3 D 2 A e W Q t T J 4 8 Y n N D w 0 L M 9 D a p k N M D B 2 Y F 7 O a n P Q 6 V P H I l J T q / I g L K Q T z P R Y d H j x u U 3 c j 0 T l 4 x A I Q K 0 N 0 Z b 6 x f s u v m t Y L q U w o Y 5 u W 0 / D g 3 1 S K S j w M 0 9 s Z G E 1 E E h X Q n 0 o 6 E P Q k g H W R Y y 3 1 q 5 d w w 1 / m F U r j 7 h G Y e 9 1 L J g E U O Y Y g 8 H s j m U p I F I i 4 D m Q B I c U w H I H L Q O r g + F 3 + L v f / Y Y a e 2 z k e 3 2 H N m 7 c K A Y Y e F 2 g j r F 3 O 0 6 Q D w Z V J 3 o B h A r y e I o / U / v 0 h U N + 2 r v r z b d O e 1 d I 6 T H U 0 E C f m I o B V F J m t P N c w T x g b u 9 3 W H 2 c D S A O p A 2 k E A g D 7 w 0 s j z e f A w w C o e F r q Z Q M u A c S 7 d u 3 T 7 Y C g D o J 9 6 r P P 1 e H H q h 5 r z 3 U 1 z 9 A 3 3 1 3 R h Y t 4 u w q j P W 4 p q W u J 7 1 4 f + 4 0 O S 2 q n 8 T I g i k 9 2 k Z S L a T 0 G A o L z f T s P H p L P Q e z g v m B 2 6 A R h + l V S 6 O Y o x E w I d v c 3 C x p S C V I J 5 A I c 0 5 Y Y g F v D E i O x 4 8 a 3 8 j y B 0 M H i I r l J V D j Y L l s 4 s / G 2 i c s g V 9 T V y v r w 0 B Q W A f x f f F d E R 7 1 Q I U 0 f g N i R H y R 6 j 5 9 K T 0 P h T k c V A Q W 6 D 1 / / p w K M 9 P H Y + J D I 9 f Y A w + A x N h Q V y Z S w + v x i d c D t n E G i a A B w M A A c / 2 3 3 3 4 v h 2 r r g w t g u p 7 v I Q b J 0 D c w 0 + G 2 u E i 5 S z l t i j j 4 b o h x w J w m E y b H M U 3 A F y K d 5 B + n 5 R p x g r a S K i G l u / y J 8 X H p R a s q K 8 S B c l V + G h / L 8 J 6 B M 5 k 0 M C Y p y / a L E c D p c o r U h w T K z y 8 Q F a + 7 + 7 U s W I Q H / K 9 / r e a S Q D T z B P N i g L V T 0 x n K I f Z 8 k 1 s m o X t e 9 8 g 1 N E Z N I A T z 9 M j V V m V 8 w j 9 O S F r H k p f C s F q Y V q n 6 L 5 N V B l S u m 6 U U G o M 7 x u 1 / s U g 0 A b r U 4 D E R S l Y W 8 z h G + d M F I 2 o 0 l n 7 A v c j t d h E W G E K C a f 8 + G B V s 9 r k 9 J Z I B j f 8 W k / V X B 5 U B A W c P B 1 n i b d 6 8 W a 4 1 h C Q c s D w E Z G l k V S + k y W M E f o l e M y v N b S T V / q X 8 o A S q i R Q q A x a m t w G 9 h d V S R e x W 0 n Z H B t X U 1 E S C W Y 2 D Z O A W G z e x i w Z e W D D / L c Z i g T r b s H G D c U X U P m S n p h 4 P l S Z Y v 4 X q F U I x W f o m e C y F f 5 p A 5 m D 8 S 2 W k t i + f U Z C A l w s c U q p m R e 2 b E 1 C t z D C P p 2 J h s 9 u p f 2 C Q x s d n n h w I X 7 r Y 9 V E L w Z P u M L k N 4 r Y O W O l F n 5 W e 9 Y S o d 2 L m 5 D O A O s a 8 1 r N e W 4 Q 8 I L m u f x V C Q j i 5 l 6 i t p E h I a Q m F f a 6 H h w Z k 4 G o x u t 2 R a S s d N Y 7 u X 8 H 8 U F + u f A k T A f v 2 Y R 9 A T J 5 q w A g U 5 r K H Q W i x K H M N U 8 D n p W + / + Y 7 O f P c 1 t T 6 4 S P 0 d j W S Z U m f 6 K t K o G G Q Z H R u l 7 j F Y + q I r s 1 V a B x A M p E p t w 1 R q j 6 E y s y i / Q D l D O p 1 q x n 1 P j Y + c r N p v q U j e S J Y r c N B B I r Q M x O / X g P E U X I D Q U H F u L z a D 0 f m Y K 9 q + Y z u 1 D D r I r 7 y N F o y f r t 4 W 1 R I q e / 2 h 3 9 G 6 X a f o j 1 8 e 4 n p 0 0 P M X T f I M P l t 7 S f g y a i V W Q R E H a X 6 J 5 O u x l b m N p N q / l B 9 D x X o v 2 / k S h a p P D d T S N n b j j + W I S Z + S 4 r H o G L Z H r H 4 Y M 2 G 5 x Q 8 / n B X v h b M / n h d v d L d B K M x R 7 d q F C V Z i 9 R q r c i W 5 I G C s W 7 t 2 L f 1 0 5 R o V l x T J m C 7 T I D t W 8 p a V l s h 3 0 G R C 8 D o r F H m g 1 i H g n 3 F P B Z Z M H E N K p T J S e g w V O x u v r 7 V 6 A n c a H I S 8 O a t J 9 n V b Q X L A C V e j v a 2 D v v z y c 9 l T / O S p 4 5 L W 1 j 2 s t Y p Y + r j 9 o g N b K P D 3 o w P d t G f v T h k b 7 a 7 2 0 Z q i Q G Q e E W u t t m y p p 6 a m F i F L w y t H h D R a v V P j J e M 6 Q j x 1 n a i t p E p I b Q m F s Z O J V K h g d F I e 0 9 I H n M t a X l E l P S l M s 7 E W r h V E 8 T O T a n R s U q Q + A s o W b k B 6 u T 2 k F 9 Q 9 X e a x u x P N F / j 7 M a + D P 8 M m K 3 + h i p b H n E M M d b C 5 p U U c Y s c 8 q m K 1 0 S F K J G W s Q N p u S b 5 y O 5 X A h E L h p W Z A g W q g k k A W 7 A K U n R P d i y 4 Y C k T U Q r Q D n D m 0 g s T A 3 N T l R 8 P 0 5 V e / F B J h 7 k n y v V 5 R 0 8 6 f u y i e 5 b F q 9 m L Q 0 4 8 T Q f r j F k o C i i R h O n L 4 o C z / 8 A f 0 W E q H G G J x 2 s f P 6 L S 5 j a R a s P z 0 u D l l K X 9 g Q 6 V M B s I F R h c y e j Q U L H o / Y H p q k j I y Z 1 b a q x E L N Q + 6 x I V l B f H I s H r J + / K i 7 B u I X Y k g l W A 8 w O E B b 7 J x p h n / 7 9 u H 9 C 9 f b D e u o g B x E P R B A D e b v D T m d 0 u 9 w q M j E l h a B o L G 7 r G G t 3 n A 7 y U L d 6 A n T + 4 w 3 i 3 1 k N I q 3 9 i 0 T y S T V k E A r a r o P L u h 7 2 u M j 4 9 S d X 6 Y j q / 1 s P 6 f 2 u r B h 8 L w Z I A q q q r p 9 7 / / D R 0 5 e p j + 8 I f f 0 5 E j h 9 4 a m Y C Q R 6 2 6 N U N 3 i i q A U G E a C 2 Y a 1 j u + N i R Q Z M w E S Q Y C I h 9 7 i 3 A o K H g z 3 8 J 3 j Z Q 2 S j x 5 p e a g Y q F X j g J + w 3 v C 4 1 H j q u G B f u p 6 1 U E D / b 1 U n b t i q E g E 7 H Q 7 M D w t Z + X C 0 n f n z l 0 5 / Q M b u X z 7 7 Q / U y Z L r T T E + F r 8 L L U g C 8 o B I e m y U 6 1 R j I y G V Q S D 1 H G K Q D m T i Q C q 9 u r Y s Y V t J l W D 5 q b E l Z b t x c G l f X W n E 5 U j 1 b G H y T k + T K y O D K 7 6 N q m t q I / d A P h Q + N p P U w B L y F c T D N z V G R 9 d h w x Y 7 S 3 2 1 f g n l h 3 k o L H s 3 H 0 C A + S p 0 Y p B g e G 4 + O H u 3 j 7 b V 5 V B 5 o Z o c F p J w 3 e B 9 d A y 1 7 1 a H j U a n O M + k 8 o V E z Y 8 e F o A T O K D u Y a L 4 2 L F t 5 M a B U S k K M Y q l a o D 3 y d j o i J j J z Z I K Z M L Y q a p 6 t Z H D j 3 I l o a J G R o a 4 8 P 3 k Z Y k 1 x N J q B Y n h z M w l q y t H l r F j 0 S C M F C A L D l R r b W m T s g T Q 8 L F T E x Y K X r p 4 h R o b 4 3 e 9 T Y S T O 4 v o 8 o 3 H s q W a l k h 4 T 0 U s 1 T F C C k 1 6 V B r S S C Q R n t P S y c j D 3 + E k Q + S 5 X Y 6 E b S V V Q k q P o Y D M L F R 6 v N 7 s d L l n k K y j v V X G V w W F x T K u c r k z q L B Y L d 1 e Q W I k c h J G G W K / c k g p 7 A G B u K 6 u V q x / x 0 8 c l W N B 5 w K W f m C t 1 e D Q O G X Y Q 3 S + S W 1 h o E i k y C P k M g i m i a S e w V g p e l / I h L T k Y 6 I 5 / j u n E l L b O Z a D e C F z Q Q O D A 3 0 i m Q A 9 u Q u n W V R Q W c 1 6 6 n v d I z 1 q b 0 + 3 5 H d 3 v Z R n V p A Y D a 8 S q 0 7 w Z s A R M 9 i 7 P D 8 / T / Z Q R 0 O W x m z U x W z 4 + t x N m d P 6 j N U z n A u 8 v 2 J A 6 k g k E w j C 7 6 G I E q a A k A V 5 u N Z z T T F k M v K F S y k e W E I l y E 2 h 0 D W m T r Z D Z R a X l I n k A b A 1 1 v j Y q P i g j X s w k W i j 0 v I K U V u 4 u v g 5 N 4 W z 6 + T Z F S R G Z V 7 i e Q W U N T z N C w r y Z Z G h n p d S G k D i r Z k 1 4 K f 3 5 e n 9 Q s q 6 6 m I 6 d P g g v W h q F m M H d j J S B A G B F K n M 0 k g R S Z M N Q U k l R b Q g 1 d R A 4 0 j c T l I l p L z K N + b F Y B V z T 6 p n N A + K s f B w s L + X c j M s M 2 b i y 8 q r x E v 9 a W / 8 U o E V R L H Q y k c d t L d 3 R O o i E b J w q A D f V + p b W H w E 6 z d v p m 3 b t 8 t 8 V 1 Q 6 K c K M t f 3 E z y k y y T i L V b s o m f R z I F q Q 6 t a k 7 m 5 H G i l t l N B B q 3 2 x + v M U 6 + n F p f H H W E L d m 7 a l 7 t 5 t q Y J X o w t b k Y v y h w + e 3 j I 5 E b G w z b T D a S x h N w L U P + z 3 V 1 B Y I i S B d W 9 0 Z E T 2 s a j e + F F E K o E 0 I q k i Z F K S K Y z P 4 u v s r I y E 7 S O V Q s q P o R C w L g o F D q B S h w a V 9 Q 7 + Y L E k A y C 5 W g b j l y y s Y C b A h 6 k k H u r J A I f W i x c v 0 8 V L l 2 W f v c e P G y V f r f z F W q o 2 q T Y Q S U u j r q 4 u s r u y 6 C 9 / / j O d + e G s z H v 5 m Z Q 4 2 X B o E l Z A Q 6 0 z j a M i e U Y A y W L b R S q G l B 9 D I Y S s 2 h t Z 9 Y h w O 5 q a n B C d P B G 4 w 1 v y y 9 z f B l C a C 3 U m P n X q u B x j U 1 d b G z n d / u u v v 6 M L F y / J p i y T X C 8 g m p I 4 q i O E d / t 3 1 1 r p j 3 / 4 L Z 0 6 f U K W h + C I H y G O Y Y B A c F i U J I I j r F I B l b Q C o S o q c M D A z H a R i i H l x 1 B A x 4 h X / M 5 Q w E A G S 6 b M r G z K y k p 8 3 h D 2 E V / B 3 M C m N w v d s E Z P 7 m L d F C y A 2 I 3 q l 7 / 8 l E 6 d P E F P n z 6 n / f s / o h f P m 5 S E 4 v q C C X 1 z / U a y + M Y U g S J G h z B r H t x J I m 2 Q x + N X 8 d a y a Z n o h a o n q m U o Q H v 3 q Z P z U x 1 p Q S g A 5 x A p h 8 q Q r N 7 V q h 5 c j r Q K q F G V t 7 L v x H x Q m r 2 w B Y T Y O Q k n 1 u O Q a k w A a 4 B g C D i i 5 8 b 1 m 7 J V m S J N S C a E I c l s G c V M L l 8 k H 1 I H Z J G 0 x C r t t P L 4 j O O g 3 A / w P Y S g n I e V D r B c e 9 a 2 s C 7 q A 2 F d v l O k F P b e h r K C C k S F I G B B G w 6 C d h m T v R N e K 9 3 o W N m 3 e T b s X + 2 l H N f C q h 4 W v s r K C i l v 8 9 h V q + M I O L 8 X X h d I D w 0 P y 1 m + e / f u p o A l g 7 y T A 1 R Z U S l 1 F m C i T H u D d L P d J q T B q o J Q 0 E 8 7 y i f F e b e x K 6 z c j T j k Z j v p 9 C c f G 5 + W 2 k i L M R R C 6 6 i f K 7 M 8 0 r M B q F T P t J r o 1 U e 2 o J c z H 3 a 8 g n h k O 8 M L J h O A s R F 2 n j K T K S p x V A D Z + v s H 6 N y 5 C z w + s 9 A X X 3 w m f 1 O Q b e N a N B k g + N l b H U w 8 4 + 9 Y v 6 O d l R 6 R T k 9 f W 9 U z h o T 6 + C C W 5 M e 3 i V Q M a a P y w d A A / e R l e 7 v 4 6 K E S M N G Y l a 2 W H K C S E Z A 3 O j w k P 2 8 F i e F O s p n L X M B O v m Z o q S Q e E B K H x J H 2 3 t 1 7 d P T Y U R r x 5 0 i 9 w R c Q e 9 M X l x Q b 6 l y I R q e M 8 R M C d 5 C 7 K n n c x C S a 9 I B I m k z K u p e V n d p L N s x I G 0 I B Q 5 4 w 5 R c V U U F R s V Q E K j E R P F 4 P 5 c y y F 9 1 y B o Y i m 0 o W v m M U y r q q O j q x q s k k A b 4 p X B + P H j 2 m 0 d E x 8 f a / c P 4 i 5 V h H h B B Q A 7 F X h Z J Q T K b p M D 3 o 0 s e 8 B m h 7 x b Q i G q t 9 T 3 p Y O k E F B K H 4 X k 3 N 4 v c G / B C A V E b H n x Z h P E D c S 0 6 I y o d 5 D 0 z 4 Q h p p a F W k s K i E 1 h Q l d q t Z 7 u B 2 u 6 g t r V H m m F c C Z p A J g d / 0 Y W M z e S y 5 V F Z W S s e O H a H D h z + W O S s Y k r Z s r a f 8 g j w h 0 P 1 O G z 1 4 Z T O k E y R R i H g 0 L G T C s / 6 A Y a w w p N T H h 3 b N a A O p H t J m D K U D j B H d P a 8 5 r S o 2 v z D + E G O s p e n q 7 j W u V m B G f s b i J L d e 3 o H x E Y g B b w k l Y U J 0 7 8 k r W l t X S T s 2 Y I y r 8 u B Y i 3 V W m E + C R R C 1 d 7 X V T m M s n X B f k 8 Z C A Q p w D A n V 1 M + E F 1 X P T 3 b y i X R L 1 A Z S O V i u P + 9 Y n E L 9 A V F q m y a 3 y y 0 e 0 Q D E L N x d A N V r q g p d W V w 4 E 5 A I 0 x 2 X y R W e k E 1 E H X a b H B w A y Q M V C 2 o Z p D 7 G o d i t q K a m W n a P B Z G w l A N L N 6 Y m p 8 j l d t G z Z y / k t H q Y 0 u u 3 1 F M G 3 s c g E 8 g B s q g 9 K y q E P G 2 D R B 2 D r P K B P E I a p d Y V u r 1 U l e M h H 2 s c t 9 t Z E u r F h B y + + v U J y s p a / O 6 1 H w J p S a h c 3 7 D 0 f t j f T f e c a A Q I I J T G C q H i s X 8 V x p c q j Y Y O a I O O V p l R h p i Q x d g H Z 0 e 1 t r a L f y T O 1 8 U 6 J 5 x k D 3 K K U S g L R 9 7 o y d o o o U a G R + Q A A l z D N D 7 t 0 1 I J R D J I x V J u e 8 W U k O g F K x S D r N M r M v n 4 n o f + 8 U + / k u + T T r B c f 5 F + h L J b w l R k 8 T K R r D I A R u 8 I U i E o C a U c a V c I F Q 8 Y J U 6 s m / / e 8 I p U Y 3 L 0 D c p V e Y S z y s c S 5 e e f r 9 L B g w c 5 3 y S Z E H g s B M v e 2 n V r 6 G a b X X l A a B I x E R F j z F T J k g k S C u 9 1 u 4 O V P 0 M 6 4 S z d o 8 f 3 U l V 1 + j k 4 p 4 W 3 e W w I h i 0 0 w j 0 n T o w I + K G q e K T X Q 6 + q g X H U C u L B b Z 0 G J u d n 3 A W B s O 9 5 b m 6 O Q S Y Q R v n b o c P C W U 8 P H j x U E s d E p v G J C Z k A R t o X U H 8 T C S K l V L o 4 w y d / + 7 z X I v t H I K g x V I C q m U y J 6 j 7 V Q 9 o Z J X Q I 5 J R J B b 7 s 7 J T K x S A Z + S C V X N O K p 0 Q y 3 O + a u 2 w 0 g T o 6 O m S y V p F J B Z A H F r m 8 / D w Z v 0 o + X 4 s U Y q J g J y X s U w H S B I x 8 p C O W P Q 7 r C j 3 K G M H 1 N j I J k h n j q o C P P v / i G H + D x P W e 6 m F + X V U K g v t I 8 R m r q q y U N T h q j Q 6 H s J X O P n P S z y 1 o N G m n z b 4 3 y E R 5 E m j i g F S j I 6 O R 6 0 g Q g q h 0 R W U 5 n b 9 w i a a x B o 1 D c 1 M z b d t a L / f E 9 x J E A Y l A H t Q P / p Z j t w 0 S S U k n I R I C S 6 g w x 0 X F s 6 8 K T m W k x X q o Z G H E n k e v e 3 u p r a 2 d C R W U A f P l Z r t U j i w L 4 A a x g s S 4 l 2 Q / C R A B 5 Y Z 5 P m y l X F R c Z J A j S i I V F E l g T c 3 L y a X h o S E a 6 B + g s n K l O e B 5 z C n p 5 9 X f K z L p J R l Y f o M t x D S Z Y C 7 / e x g i E t R 1 u g Q e Q 6 X 3 v 6 L C Q n J n u G h y Y p y w T k o 5 W S J A x V A m 9 B X E Y 9 x r j U g p E E i r e D q g k 8 I C T u z P Z y a F 9 v h H P D A 4 K H s m b t u + l Y q K C i P b k e E e n r 3 e Z u d n F Y k Q q 8 n b A F n C f h p n I j V 0 W o V I O j j s F j k A z l y / 6 f Y v b V U + j X F X I e V w D / n s e Z N U V l 0 B H C x V r w f X F d 0 Y d K N Z 3 l B l g B A I h s n j T 0 w m B K x 3 0 m M n G T O Z 7 o E s g 0 w m p 8 N J 2 d l Z R n m r f B 2 6 R 9 W 8 l 1 L n o q R C R + f x B u l J D y m C S V D S 6 R / + 9 F v j e 6 Y v 0 p 5 Q g M e V T z m 5 O T L I L c 3 0 S i V J R W p p x R W J A b F u P C s I k 8 s W I r d 9 J o m k 4 R s x D r f W 1 z J m A m G M e 3 1 9 W H 8 W F i 9 y M 5 H a 2 t o 4 D o t H R E u f H h s p M o l a J 8 + x N E K d c F C 7 w 8 L S 5 6 d j J w + w + q i + X T o j r c d Q O o R s d i o r L R W 9 H 8 a J H e V T q u f T k g q V C l J B / V v O p N I / m 2 N P I G p 8 E B K Z 0 h i L 5 u R k q X w u O 3 R U s J 6 i H I e H h 2 V r M Q R R 4 1 C 2 T K o n T 5 9 S W V U t q 3 l w e k V 5 m 8 m E m J 8 F g R B H y I R r P z f C E N W t q U l Y t + k W l o S E A r y 5 5 d T b 2 y e k 8 k 0 O S a W F R J V Q l a p i r k y D W G p s t b S J p S X y z M C k w e 9 n s o h J G 6 Q B k V A + B o G 6 u 3 u o o e G B p F G e T S + a x I 3 o 5 q 3 b 4 n Y E D w l I J u W D F 6 T O z k 5 x V W p q U X t J a G l k l l B C I F x r I k l g 6 c T x n / 7 7 7 4 1 v n P 5 I e 6 O E + V 9 B 9 R r Z 7 N 6 V g f O G U J l G B U p a x a q S N c F U w 9 K N j V + 4 S J Y C y a K / R 3 c e M g c E M u H 3 I m 3 E q s G D G C q N G C t z s e Q c X h J Y k l F X V 0 c 1 q 6 p p 1 8 6 d 3 G C Y T B H J p G J s K u r g 8 Z Q v Z x O X t y p b X f 6 a T K p T U / U R U f U 4 7 N 6 z l W x W t f h w K f x b M h I K C D m z p G J H h o b J G k a F q U p V p F I 9 p S K S 0 S B E N V H j K 2 l 8 0 h D 5 j e Q l T S E k M m K D W J p M i B W Z 1 O + e 8 i p i S c B Y i G P M D c F i h 8 0 p 4 b B a X 1 8 v B F K k M 4 K x x E L G T 5 y G + n e v y 6 3 K F 4 Y g g z z 4 G 0 0 m 1 A N c i 7 R k Q t r l d N A u J t R S w p I Y Q 5 l D u J g H 0 1 z p 2 Y F X R k 9 o J p W R 5 q A r W T c u R S y j A f J b q V a Z P l B S F s T R s Z l A i K O / U 5 N o 2 q d O h M T m K a r D C c q K W x g k s L G K y + l S B A I x j P s g E D z P G x o a u H x R h k G 6 3 m r l t L 4 f L e O Z Z F J 1 g T y Q y c L j J l H 1 E t R h O o c l J a E 0 c u q 2 U E F e H l e g U i u i p F K x V D I a F h q A D m g 4 H C I N D w 1 S Q m o Q S x E m U d C E M R M n e i 1 p 4 5 l o U L / x Q Z e V H j c + p y u X f 6 K h 4 S H q f P W K m p q a D e u d U S Y c o 5 w g w U A q O L 1 i f k o / A y O E K k O U r d F p o Z z N x B I y 6 b O e v B T m 5 / 7 l f / z R + G V L C 5 Z b L V 1 p r N / M j h u 3 O s k i B 4 r Z e E z A s S z z i A Z 4 q m O A j d l + p O E D K G m J V R q 9 j q Q l g X e V F 4 G 6 j F 6 / O 4 A 4 5 l h D k Q o i l V P 8 Y l w b z 4 F I + p 5 I K 8 l X A Q / g f p Y 9 Q N s r P U I Y C x Y E w p s c p E N n w m n V y a g Y z z Q 0 3 K f C w g I q r y i n G 5 i 4 B d m E p C C P I p 8 i F s d C L K N D 4 x g n p o B M f / q 3 P 8 h k / F K E 5 f Y S J l T I M 0 H X H w w p 8 j C h 1 G l 9 x t o p T o M w Q i i D V I p c B p k 4 D c r o a 3 5 R s c q V 2 G C U j g x E E m 8 J w g j 8 N 6 X x I q 8 q B k G Q K 2 n 1 3 E z i I E B S R f P 1 N b / Q o d p p u R Z 1 U c h h m u h F P h N J X 0 N K 4 d l b 7 f a o G o h Y C K c k l V b z 1 H h J G S H U G i c f H T l + g D b X r 8 O X X J J Y k i q f h t W d T f V l X u k x Y U K P D I q h h h i x b g C q h 0 X g R i G q T u z 4 S j U Y a X D S G H U D N W I 9 / p p x L z 7 w i + l a P 5 s g S A P G Z 6 u G r F W 5 6 H f i t G 7 I k j Y 9 F 8 k 3 B 3 X f f I 1 n N R m i E 7 Q 6 5 o D 8 i A F C 7 a W H 6 + u t N t m b X O U b 5 S f 3 U K Y G i b i s h U i S x m S 7 j 8 d l u U u a T I D l d u v S l V A a D f d f 0 s R k w F D / 1 A p f i 1 b 9 j N W + W u 2 D W T i q / i F A 7 d N p S B + d x j v r P C Q 5 r R L y X 0 P n m s F U M l I G Z l w a d 4 0 X F a k H 5 E r n a 3 L K p b p W 9 4 2 0 J N V c W 5 T A 6 j 4 6 B H 4 x O o Y w 1 R b 4 q C K H S S F E j n d D Q g B 5 n v X a a H h S q 4 H I M z o d E 7 G k U x I V L 0 q s Y N A n a u I f / / F L f N s l D S Z U t 9 T J U s f N m y 3 k 9 Y c N I k X H U 3 J t 0 0 T S 5 G I a R E g V J R e / K I I Y 1 y q N d 8 e 1 i i N Z x m s E + r 6 i g E J c y X O j V 5 E B R Q z J k P 9 4 0 c 8 g j s k 3 g u S Y r y N p R a B I m s m T 5 Q j S t g q v X E d U P a S 1 m s f p x 9 2 2 y O Y q I F B E s i F I W p O J 0 w a R I K m 0 R p C b k 0 3 / 9 K + / w 7 d e 8 r D c W S a E A m 7 e a q Y p D z b I x J g K S + Z 5 H G W Q S J H L i I U w I F i U T D O I x c S Q W P 7 j R V 4 l l k j d M G H G R Q x i i h / t X + e h 4 a t E N D 8 S G / c M g q h r p J F n E E e u j X t Q S e V a E S l C L i b J g d X q / C 0 / k w i d z r 1 O Y 5 s v e V Y R S 0 g E M g n R Q B 5 F L r P K J 2 q 0 q I I c G 2 Q q K M i j f / j T b / B N l w W W F a G A 2 3 e a a X z S z 2 Q x W f 9 A H C G W I a G E S C p g M x j E Q h p T E N q Y 0 u q / i o 2 U g t y f D 9 D w d S q S k B d w w h w j g a S Q R f J j 8 p C W Y J A m Y R 4 I o W L 4 0 u E k D J F K m k S I I Y H k O Q 6 c 1 q S a K Z l w r c i E T V c i k o n j 4 q J C + r t / S r + N V t 4 E l j t t y 4 t Q w O D g u I y r l L o H E i l y i Y T C + E q I Z J B K Y h B H x w a J d F p I h D T e W Z F H 7 m v I M 3 N D K i H 6 I h A i q I S R q 0 i B C 8 n R + U I Q 4 5 7 x j H p O p 6 P E i q Q h d T g W 6 W P K i 0 o l w w B j p C U Y R E K s y R Q Z M 0 E q I c 1 k w v E z J 0 4 d p k 1 b l r Y B I h G Y U D 1 S J 8 s N v b 0 j 9 P B R B 7 d 3 q H + G t I p I q B h J x T H G W E K O m A A S S Y x r v L H O k 3 T k x X h l R B I G j N K P V g K I o F M 6 L S m O T D E H y d f 3 d Z 4 R S 8 A / J s S M P E g c I Y 1 K S 4 B 0 4 u d U 2 i C Q T g u J k A c C q X t a z Y u S i a 8 x a c t S y s K f e f T 4 Q a r f t g F f b N n B c n e Z E g q A 7 9 q 5 c w + 4 F E A a s 6 F C j 6 W i Z M K k Z 1 R K q Z h f 1 D V Y I p d g i 5 H G C 2 B O z w F V E S C F J B h o 9 C q W V 1 z I f 7 z I q 4 o l b e S Z Q v Q a Z D H S B n H 0 n F O E R B K D W C y Z c B 9 5 s 5 B J S S d t g F C S y W 6 3 0 f / 8 9 3 + S V b v L F c u a U B p n z t z h U Q R I E 6 P + R W I Q y C C T p D n W p A J d E E u e Q R 7 J 1 2 l J M n R e J B k B t 2 0 T j A v w I Z I 2 U h L L D S P m V + O P I 4 T B t Z l A k a D z F H F m E s k U c 1 B x V L 3 T s S I T x z B K s G T C K l s d Y w d a k G m 5 w 3 K 3 f Y V Q w O N H b d T R O c B c Y F J h H A V y S R r E M Y g F 0 p j I B e J E p R b e B T E S 0 W v N I I k A n T 8 D w p A I D I o Y C W 7 8 E p l i D i q J Z 5 B v 5 B n 3 o o H J Y e Q L Y Z A H w g h 5 j D z j W h F J S y S D U C Y y K R U P 1 y C T k k q Y L O c 3 p 4 2 b 1 9 O p T w 7 L d 1 r u Y E K 9 V r W z A v J 6 f H T 2 3 F 1 O m S U U p B a T R k u r G E k F 5 s g 1 / u l r E E Z i B v I M K L L N D i F A B C C F i t V / c 4 x X 4 x p p I 6 h 8 R Z h o P k h j x E K g 2 D G T S i v y G L E O I p k Q Q x K p 8 R J U P V j 0 s L f 8 P / 7 L 7 y g 3 L 0 e + 7 Q q 4 j l c I F Y 8 L 5 + / Q x K R P k Y g J N J N Y I N J M U s W q f 5 o 4 O u a E I p c Q T R L J I b U B U h g Q g q h Y R Y g V U X A D d x V Z c K H T i j Q z 0 y C P i u P I h B j 5 W i I Z R F K x I Z k Q w z T O M X 4 W t h f 7 + 3 / + t X y n F U R h u b d C q I T A + p 5 v v 7 3 G z R U E i S W U l l Y G m a x g i Y r l H 1 q c Q a Y 4 c m l G 6 U u N u F p A 4 1 e x v K o L F Y M g 6 k K u 5 U q n I w T i I M Q x 5 R v E U f k m M g m J j D h C J I N E E i s V D 8 + 6 X E 7 6 t / / 1 9 7 J 8 Y w W x I P r / k Q E 2 D I n r 1 r Y A A A A A S U V O R K 5 C Y I I = < / I m a g e > < / T o u r > < / T o u r s > < / V i s u a l i z a t i o n > 
</file>

<file path=customXml/itemProps1.xml><?xml version="1.0" encoding="utf-8"?>
<ds:datastoreItem xmlns:ds="http://schemas.openxmlformats.org/officeDocument/2006/customXml" ds:itemID="{B4B2FA00-A18B-422A-ACC9-3D93D321DF45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6BC740C2-2FD1-422C-BB7C-D402F1312E3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73928BF-384B-4DE0-9705-C6074965D7AB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Dataset-PT</vt:lpstr>
      <vt:lpstr>Fears</vt:lpstr>
      <vt:lpstr>Travel companions</vt:lpstr>
      <vt:lpstr>Lives with</vt:lpstr>
      <vt:lpstr>Age</vt:lpstr>
      <vt:lpstr>Real Preferences</vt:lpstr>
      <vt:lpstr>POI individual preference</vt:lpstr>
      <vt:lpstr>POI subgroups rating</vt:lpstr>
      <vt:lpstr>Radars</vt:lpstr>
      <vt:lpstr>paired t-test</vt:lpstr>
      <vt:lpstr>Abreviations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Patrícia Alves</dc:creator>
  <cp:lastModifiedBy>Patrícia Alves</cp:lastModifiedBy>
  <cp:lastPrinted>2023-05-12T15:03:48Z</cp:lastPrinted>
  <dcterms:created xsi:type="dcterms:W3CDTF">2023-03-20T23:37:42Z</dcterms:created>
  <dcterms:modified xsi:type="dcterms:W3CDTF">2024-01-05T01:48:38Z</dcterms:modified>
</cp:coreProperties>
</file>